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00" windowHeight="13425" activeTab="1"/>
  </bookViews>
  <sheets>
    <sheet name="2007" sheetId="1" r:id="rId1"/>
    <sheet name="2011" sheetId="2" r:id="rId2"/>
    <sheet name="Izlaznost" sheetId="3" r:id="rId3"/>
  </sheets>
  <definedNames/>
  <calcPr fullCalcOnLoad="1"/>
</workbook>
</file>

<file path=xl/sharedStrings.xml><?xml version="1.0" encoding="utf-8"?>
<sst xmlns="http://schemas.openxmlformats.org/spreadsheetml/2006/main" count="169" uniqueCount="73">
  <si>
    <t>Pregrada</t>
  </si>
  <si>
    <t>Pregrada Vrhi</t>
  </si>
  <si>
    <t>Bušin</t>
  </si>
  <si>
    <t>Klenice</t>
  </si>
  <si>
    <t>Valentinovo</t>
  </si>
  <si>
    <t>Sopot</t>
  </si>
  <si>
    <t>Vinagora</t>
  </si>
  <si>
    <t>Stipernica</t>
  </si>
  <si>
    <t>Gorjakovo</t>
  </si>
  <si>
    <t>Cigrovec</t>
  </si>
  <si>
    <t>Benkovo</t>
  </si>
  <si>
    <t>Plemenšćina</t>
  </si>
  <si>
    <t>Kostel</t>
  </si>
  <si>
    <t>UKUPNO</t>
  </si>
  <si>
    <t>A-HSS</t>
  </si>
  <si>
    <t>DSŽ</t>
  </si>
  <si>
    <t>DC</t>
  </si>
  <si>
    <t>GS</t>
  </si>
  <si>
    <t>HČSP</t>
  </si>
  <si>
    <t>HDZ</t>
  </si>
  <si>
    <t>HKDS</t>
  </si>
  <si>
    <t>HKDU</t>
  </si>
  <si>
    <t>HNS</t>
  </si>
  <si>
    <t>HRS, ASH, ZS</t>
  </si>
  <si>
    <t>HSLS, HSS, ZDS</t>
  </si>
  <si>
    <t>HSM</t>
  </si>
  <si>
    <t>HSN</t>
  </si>
  <si>
    <t>HSP</t>
  </si>
  <si>
    <t>HSU</t>
  </si>
  <si>
    <t>ZELENI</t>
  </si>
  <si>
    <t>HP, HPP</t>
  </si>
  <si>
    <t>ZBOR</t>
  </si>
  <si>
    <t>JEDINO HRVATSKA</t>
  </si>
  <si>
    <t>3M</t>
  </si>
  <si>
    <t>SDP</t>
  </si>
  <si>
    <t>SRP, LJEVICA, HSD</t>
  </si>
  <si>
    <t>SU</t>
  </si>
  <si>
    <t>ZELENA LISTA</t>
  </si>
  <si>
    <t>GLASOVALO</t>
  </si>
  <si>
    <t>VAŽEĆI</t>
  </si>
  <si>
    <t>NEVAŽEĆI</t>
  </si>
  <si>
    <t>ABECEDA</t>
  </si>
  <si>
    <t>MANJINE</t>
  </si>
  <si>
    <t>AGENDA MLADIH DEMOKRATA</t>
  </si>
  <si>
    <t>AKCIJA MLADIH</t>
  </si>
  <si>
    <t>LISTE</t>
  </si>
  <si>
    <t>ASH - SUH - SSU</t>
  </si>
  <si>
    <t>ABH - JEDINO HRVATSKA</t>
  </si>
  <si>
    <t>A-HSS - SP</t>
  </si>
  <si>
    <t>A-HSP</t>
  </si>
  <si>
    <t>BUZ - PGS - HRS</t>
  </si>
  <si>
    <t>HDSS</t>
  </si>
  <si>
    <t>HES</t>
  </si>
  <si>
    <t>HSS</t>
  </si>
  <si>
    <t>HSLS - ZDS</t>
  </si>
  <si>
    <t>HSP DR.ANTE STARČEVIĆ - HČSP</t>
  </si>
  <si>
    <t>HSZ - EKO SAVEZ - ZELENI</t>
  </si>
  <si>
    <t>LABURISTI</t>
  </si>
  <si>
    <t>HRAST</t>
  </si>
  <si>
    <t>MDS</t>
  </si>
  <si>
    <t>ND</t>
  </si>
  <si>
    <t>N. LISTA - IVAN FIOLIĆ FIO</t>
  </si>
  <si>
    <t>N. LISTA - dr.sc. IVAN GRUBIŠIĆ</t>
  </si>
  <si>
    <t>NH</t>
  </si>
  <si>
    <t>KUKURIKU</t>
  </si>
  <si>
    <t>SRP</t>
  </si>
  <si>
    <t>SHZ</t>
  </si>
  <si>
    <t>ZS</t>
  </si>
  <si>
    <t>ZELENA STRANKA</t>
  </si>
  <si>
    <t>BIRAČA/ICA</t>
  </si>
  <si>
    <t>UKUPNO BIRAČA/ICA</t>
  </si>
  <si>
    <t>IZLAZNOST U 11 SATI</t>
  </si>
  <si>
    <t>IZLAZNOST U 16 SATI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</si>
</sst>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\."/>
    <numFmt numFmtId="165" formatCode="0.0%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58"/>
      <name val="Arial"/>
      <family val="2"/>
    </font>
    <font>
      <sz val="10"/>
      <color indexed="5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theme="1" tint="0.34999001026153564"/>
      <name val="Arial"/>
      <family val="2"/>
    </font>
    <font>
      <b/>
      <sz val="10"/>
      <color theme="1" tint="0.34999001026153564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5" tint="-0.2499700039625167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0C0C0"/>
        <bgColor indexed="64"/>
      </patternFill>
    </fill>
    <fill>
      <gradientFill degree="90">
        <stop position="0">
          <color rgb="FFFFD54F"/>
        </stop>
        <stop position="1">
          <color rgb="FFE2AC00"/>
        </stop>
      </gradientFill>
    </fill>
    <fill>
      <gradientFill degree="90">
        <stop position="0">
          <color rgb="FFFFD54F"/>
        </stop>
        <stop position="1">
          <color rgb="FFE2AC00"/>
        </stop>
      </gradientFill>
    </fill>
    <fill>
      <gradientFill degree="90">
        <stop position="0">
          <color rgb="FFFFD54F"/>
        </stop>
        <stop position="1">
          <color rgb="FFE2AC00"/>
        </stop>
      </gradientFill>
    </fill>
    <fill>
      <gradientFill degree="90">
        <stop position="0">
          <color rgb="FFFFD54F"/>
        </stop>
        <stop position="1">
          <color rgb="FFE2AC00"/>
        </stop>
      </gradientFill>
    </fill>
    <fill>
      <gradientFill degree="90">
        <stop position="0">
          <color rgb="FFFFD54F"/>
        </stop>
        <stop position="1">
          <color rgb="FFE2AC00"/>
        </stop>
      </gradientFill>
    </fill>
    <fill>
      <gradientFill degree="90">
        <stop position="0">
          <color rgb="FFFFD54F"/>
        </stop>
        <stop position="1">
          <color rgb="FFE2AC00"/>
        </stop>
      </gradient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7499799728393555"/>
        <bgColor indexed="64"/>
      </patternFill>
    </fill>
    <fill>
      <gradientFill degree="90">
        <stop position="0">
          <color rgb="FFFFD54F"/>
        </stop>
        <stop position="1">
          <color rgb="FFE2AC00"/>
        </stop>
      </gradientFill>
    </fill>
    <fill>
      <gradientFill degree="90">
        <stop position="0">
          <color rgb="FFFFD54F"/>
        </stop>
        <stop position="1">
          <color rgb="FFE2AC00"/>
        </stop>
      </gradientFill>
    </fill>
    <fill>
      <gradientFill degree="90">
        <stop position="0">
          <color rgb="FFFFD54F"/>
        </stop>
        <stop position="1">
          <color rgb="FFE2AC00"/>
        </stop>
      </gradientFill>
    </fill>
    <fill>
      <gradientFill degree="90">
        <stop position="0">
          <color rgb="FFFFD54F"/>
        </stop>
        <stop position="1">
          <color rgb="FFE2AC00"/>
        </stop>
      </gradientFill>
    </fill>
  </fills>
  <borders count="5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thin"/>
    </border>
    <border>
      <left style="medium"/>
      <right style="hair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dotted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tted"/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1" fontId="1" fillId="0" borderId="16" xfId="0" applyNumberFormat="1" applyFont="1" applyBorder="1" applyAlignment="1">
      <alignment/>
    </xf>
    <xf numFmtId="10" fontId="0" fillId="0" borderId="17" xfId="0" applyNumberFormat="1" applyBorder="1" applyAlignment="1">
      <alignment/>
    </xf>
    <xf numFmtId="0" fontId="0" fillId="0" borderId="13" xfId="0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34" borderId="13" xfId="0" applyFill="1" applyBorder="1" applyAlignment="1">
      <alignment horizontal="right"/>
    </xf>
    <xf numFmtId="0" fontId="0" fillId="35" borderId="13" xfId="0" applyFill="1" applyBorder="1" applyAlignment="1">
      <alignment horizontal="right"/>
    </xf>
    <xf numFmtId="0" fontId="0" fillId="36" borderId="13" xfId="0" applyFill="1" applyBorder="1" applyAlignment="1">
      <alignment horizontal="right"/>
    </xf>
    <xf numFmtId="0" fontId="0" fillId="37" borderId="13" xfId="0" applyFill="1" applyBorder="1" applyAlignment="1">
      <alignment horizontal="right"/>
    </xf>
    <xf numFmtId="0" fontId="0" fillId="0" borderId="18" xfId="0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/>
    </xf>
    <xf numFmtId="1" fontId="1" fillId="0" borderId="20" xfId="0" applyNumberFormat="1" applyFont="1" applyBorder="1" applyAlignment="1">
      <alignment/>
    </xf>
    <xf numFmtId="10" fontId="0" fillId="0" borderId="21" xfId="0" applyNumberFormat="1" applyBorder="1" applyAlignment="1">
      <alignment/>
    </xf>
    <xf numFmtId="0" fontId="1" fillId="0" borderId="20" xfId="0" applyFont="1" applyBorder="1" applyAlignment="1">
      <alignment/>
    </xf>
    <xf numFmtId="1" fontId="1" fillId="33" borderId="22" xfId="0" applyNumberFormat="1" applyFont="1" applyFill="1" applyBorder="1" applyAlignment="1">
      <alignment/>
    </xf>
    <xf numFmtId="1" fontId="1" fillId="34" borderId="23" xfId="0" applyNumberFormat="1" applyFont="1" applyFill="1" applyBorder="1" applyAlignment="1">
      <alignment/>
    </xf>
    <xf numFmtId="1" fontId="1" fillId="35" borderId="23" xfId="0" applyNumberFormat="1" applyFont="1" applyFill="1" applyBorder="1" applyAlignment="1">
      <alignment/>
    </xf>
    <xf numFmtId="1" fontId="1" fillId="36" borderId="22" xfId="0" applyNumberFormat="1" applyFont="1" applyFill="1" applyBorder="1" applyAlignment="1">
      <alignment/>
    </xf>
    <xf numFmtId="1" fontId="1" fillId="37" borderId="23" xfId="0" applyNumberFormat="1" applyFont="1" applyFill="1" applyBorder="1" applyAlignment="1">
      <alignment/>
    </xf>
    <xf numFmtId="1" fontId="1" fillId="38" borderId="23" xfId="0" applyNumberFormat="1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0" fillId="0" borderId="27" xfId="0" applyBorder="1" applyAlignment="1">
      <alignment/>
    </xf>
    <xf numFmtId="0" fontId="1" fillId="0" borderId="27" xfId="0" applyFont="1" applyBorder="1" applyAlignment="1">
      <alignment/>
    </xf>
    <xf numFmtId="10" fontId="1" fillId="0" borderId="11" xfId="0" applyNumberFormat="1" applyFont="1" applyBorder="1" applyAlignment="1">
      <alignment/>
    </xf>
    <xf numFmtId="0" fontId="0" fillId="0" borderId="28" xfId="0" applyBorder="1" applyAlignment="1">
      <alignment/>
    </xf>
    <xf numFmtId="0" fontId="1" fillId="0" borderId="28" xfId="0" applyFont="1" applyBorder="1" applyAlignment="1">
      <alignment/>
    </xf>
    <xf numFmtId="10" fontId="1" fillId="0" borderId="29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1" fontId="2" fillId="0" borderId="30" xfId="0" applyNumberFormat="1" applyFont="1" applyBorder="1" applyAlignment="1">
      <alignment/>
    </xf>
    <xf numFmtId="10" fontId="3" fillId="0" borderId="31" xfId="0" applyNumberFormat="1" applyFont="1" applyBorder="1" applyAlignment="1">
      <alignment/>
    </xf>
    <xf numFmtId="1" fontId="2" fillId="0" borderId="23" xfId="0" applyNumberFormat="1" applyFont="1" applyBorder="1" applyAlignment="1">
      <alignment/>
    </xf>
    <xf numFmtId="10" fontId="3" fillId="0" borderId="29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10" fontId="3" fillId="0" borderId="32" xfId="0" applyNumberFormat="1" applyFont="1" applyBorder="1" applyAlignment="1">
      <alignment/>
    </xf>
    <xf numFmtId="1" fontId="2" fillId="33" borderId="22" xfId="0" applyNumberFormat="1" applyFont="1" applyFill="1" applyBorder="1" applyAlignment="1">
      <alignment/>
    </xf>
    <xf numFmtId="1" fontId="2" fillId="34" borderId="23" xfId="0" applyNumberFormat="1" applyFont="1" applyFill="1" applyBorder="1" applyAlignment="1">
      <alignment/>
    </xf>
    <xf numFmtId="1" fontId="2" fillId="35" borderId="23" xfId="0" applyNumberFormat="1" applyFont="1" applyFill="1" applyBorder="1" applyAlignment="1">
      <alignment/>
    </xf>
    <xf numFmtId="1" fontId="2" fillId="36" borderId="22" xfId="0" applyNumberFormat="1" applyFont="1" applyFill="1" applyBorder="1" applyAlignment="1">
      <alignment/>
    </xf>
    <xf numFmtId="1" fontId="2" fillId="37" borderId="23" xfId="0" applyNumberFormat="1" applyFont="1" applyFill="1" applyBorder="1" applyAlignment="1">
      <alignment/>
    </xf>
    <xf numFmtId="1" fontId="2" fillId="38" borderId="23" xfId="0" applyNumberFormat="1" applyFont="1" applyFill="1" applyBorder="1" applyAlignment="1">
      <alignment/>
    </xf>
    <xf numFmtId="1" fontId="2" fillId="0" borderId="20" xfId="0" applyNumberFormat="1" applyFont="1" applyBorder="1" applyAlignment="1">
      <alignment/>
    </xf>
    <xf numFmtId="10" fontId="3" fillId="0" borderId="17" xfId="0" applyNumberFormat="1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10" fontId="1" fillId="33" borderId="32" xfId="0" applyNumberFormat="1" applyFont="1" applyFill="1" applyBorder="1" applyAlignment="1">
      <alignment/>
    </xf>
    <xf numFmtId="10" fontId="1" fillId="34" borderId="29" xfId="0" applyNumberFormat="1" applyFont="1" applyFill="1" applyBorder="1" applyAlignment="1">
      <alignment/>
    </xf>
    <xf numFmtId="10" fontId="1" fillId="35" borderId="29" xfId="0" applyNumberFormat="1" applyFont="1" applyFill="1" applyBorder="1" applyAlignment="1">
      <alignment/>
    </xf>
    <xf numFmtId="10" fontId="1" fillId="36" borderId="32" xfId="0" applyNumberFormat="1" applyFont="1" applyFill="1" applyBorder="1" applyAlignment="1">
      <alignment/>
    </xf>
    <xf numFmtId="10" fontId="1" fillId="37" borderId="29" xfId="0" applyNumberFormat="1" applyFont="1" applyFill="1" applyBorder="1" applyAlignment="1">
      <alignment/>
    </xf>
    <xf numFmtId="10" fontId="1" fillId="38" borderId="29" xfId="0" applyNumberFormat="1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5" borderId="23" xfId="0" applyFont="1" applyFill="1" applyBorder="1" applyAlignment="1">
      <alignment/>
    </xf>
    <xf numFmtId="0" fontId="1" fillId="36" borderId="22" xfId="0" applyFont="1" applyFill="1" applyBorder="1" applyAlignment="1">
      <alignment/>
    </xf>
    <xf numFmtId="0" fontId="1" fillId="37" borderId="23" xfId="0" applyFont="1" applyFill="1" applyBorder="1" applyAlignment="1">
      <alignment/>
    </xf>
    <xf numFmtId="0" fontId="1" fillId="38" borderId="23" xfId="0" applyFont="1" applyFill="1" applyBorder="1" applyAlignment="1">
      <alignment/>
    </xf>
    <xf numFmtId="1" fontId="0" fillId="0" borderId="30" xfId="0" applyNumberFormat="1" applyFont="1" applyBorder="1" applyAlignment="1">
      <alignment/>
    </xf>
    <xf numFmtId="10" fontId="0" fillId="0" borderId="31" xfId="0" applyNumberFormat="1" applyFont="1" applyBorder="1" applyAlignment="1">
      <alignment/>
    </xf>
    <xf numFmtId="0" fontId="0" fillId="0" borderId="30" xfId="0" applyFont="1" applyBorder="1" applyAlignment="1">
      <alignment/>
    </xf>
    <xf numFmtId="1" fontId="0" fillId="0" borderId="23" xfId="0" applyNumberFormat="1" applyFont="1" applyBorder="1" applyAlignment="1">
      <alignment/>
    </xf>
    <xf numFmtId="10" fontId="0" fillId="0" borderId="29" xfId="0" applyNumberFormat="1" applyFont="1" applyBorder="1" applyAlignment="1">
      <alignment/>
    </xf>
    <xf numFmtId="0" fontId="0" fillId="0" borderId="23" xfId="0" applyFont="1" applyBorder="1" applyAlignment="1">
      <alignment/>
    </xf>
    <xf numFmtId="1" fontId="0" fillId="0" borderId="22" xfId="0" applyNumberFormat="1" applyFont="1" applyBorder="1" applyAlignment="1">
      <alignment/>
    </xf>
    <xf numFmtId="10" fontId="0" fillId="0" borderId="32" xfId="0" applyNumberFormat="1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1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" fontId="0" fillId="0" borderId="34" xfId="0" applyNumberFormat="1" applyFont="1" applyBorder="1" applyAlignment="1">
      <alignment/>
    </xf>
    <xf numFmtId="0" fontId="1" fillId="33" borderId="13" xfId="0" applyFont="1" applyFill="1" applyBorder="1" applyAlignment="1">
      <alignment/>
    </xf>
    <xf numFmtId="10" fontId="2" fillId="33" borderId="32" xfId="0" applyNumberFormat="1" applyFont="1" applyFill="1" applyBorder="1" applyAlignment="1">
      <alignment/>
    </xf>
    <xf numFmtId="0" fontId="1" fillId="34" borderId="33" xfId="0" applyFont="1" applyFill="1" applyBorder="1" applyAlignment="1">
      <alignment/>
    </xf>
    <xf numFmtId="10" fontId="2" fillId="34" borderId="29" xfId="0" applyNumberFormat="1" applyFont="1" applyFill="1" applyBorder="1" applyAlignment="1">
      <alignment/>
    </xf>
    <xf numFmtId="0" fontId="1" fillId="35" borderId="33" xfId="0" applyFont="1" applyFill="1" applyBorder="1" applyAlignment="1">
      <alignment/>
    </xf>
    <xf numFmtId="10" fontId="2" fillId="35" borderId="29" xfId="0" applyNumberFormat="1" applyFont="1" applyFill="1" applyBorder="1" applyAlignment="1">
      <alignment/>
    </xf>
    <xf numFmtId="0" fontId="1" fillId="36" borderId="13" xfId="0" applyFont="1" applyFill="1" applyBorder="1" applyAlignment="1">
      <alignment/>
    </xf>
    <xf numFmtId="10" fontId="2" fillId="36" borderId="32" xfId="0" applyNumberFormat="1" applyFont="1" applyFill="1" applyBorder="1" applyAlignment="1">
      <alignment/>
    </xf>
    <xf numFmtId="0" fontId="1" fillId="37" borderId="33" xfId="0" applyFont="1" applyFill="1" applyBorder="1" applyAlignment="1">
      <alignment/>
    </xf>
    <xf numFmtId="10" fontId="2" fillId="37" borderId="29" xfId="0" applyNumberFormat="1" applyFont="1" applyFill="1" applyBorder="1" applyAlignment="1">
      <alignment/>
    </xf>
    <xf numFmtId="0" fontId="1" fillId="38" borderId="33" xfId="0" applyFont="1" applyFill="1" applyBorder="1" applyAlignment="1">
      <alignment/>
    </xf>
    <xf numFmtId="10" fontId="2" fillId="38" borderId="29" xfId="0" applyNumberFormat="1" applyFont="1" applyFill="1" applyBorder="1" applyAlignment="1">
      <alignment/>
    </xf>
    <xf numFmtId="0" fontId="5" fillId="0" borderId="30" xfId="0" applyFont="1" applyBorder="1" applyAlignment="1">
      <alignment/>
    </xf>
    <xf numFmtId="10" fontId="5" fillId="0" borderId="31" xfId="0" applyNumberFormat="1" applyFont="1" applyBorder="1" applyAlignment="1">
      <alignment/>
    </xf>
    <xf numFmtId="0" fontId="5" fillId="0" borderId="23" xfId="0" applyFont="1" applyBorder="1" applyAlignment="1">
      <alignment/>
    </xf>
    <xf numFmtId="10" fontId="5" fillId="0" borderId="29" xfId="0" applyNumberFormat="1" applyFont="1" applyBorder="1" applyAlignment="1">
      <alignment/>
    </xf>
    <xf numFmtId="0" fontId="5" fillId="0" borderId="22" xfId="0" applyFont="1" applyBorder="1" applyAlignment="1">
      <alignment/>
    </xf>
    <xf numFmtId="10" fontId="5" fillId="0" borderId="32" xfId="0" applyNumberFormat="1" applyFont="1" applyBorder="1" applyAlignment="1">
      <alignment/>
    </xf>
    <xf numFmtId="0" fontId="4" fillId="33" borderId="22" xfId="0" applyFont="1" applyFill="1" applyBorder="1" applyAlignment="1">
      <alignment/>
    </xf>
    <xf numFmtId="10" fontId="4" fillId="33" borderId="32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10" fontId="4" fillId="34" borderId="29" xfId="0" applyNumberFormat="1" applyFont="1" applyFill="1" applyBorder="1" applyAlignment="1">
      <alignment/>
    </xf>
    <xf numFmtId="0" fontId="4" fillId="35" borderId="23" xfId="0" applyFont="1" applyFill="1" applyBorder="1" applyAlignment="1">
      <alignment/>
    </xf>
    <xf numFmtId="10" fontId="4" fillId="35" borderId="29" xfId="0" applyNumberFormat="1" applyFont="1" applyFill="1" applyBorder="1" applyAlignment="1">
      <alignment/>
    </xf>
    <xf numFmtId="0" fontId="4" fillId="36" borderId="22" xfId="0" applyFont="1" applyFill="1" applyBorder="1" applyAlignment="1">
      <alignment/>
    </xf>
    <xf numFmtId="10" fontId="4" fillId="36" borderId="32" xfId="0" applyNumberFormat="1" applyFont="1" applyFill="1" applyBorder="1" applyAlignment="1">
      <alignment/>
    </xf>
    <xf numFmtId="0" fontId="4" fillId="37" borderId="23" xfId="0" applyFont="1" applyFill="1" applyBorder="1" applyAlignment="1">
      <alignment/>
    </xf>
    <xf numFmtId="10" fontId="4" fillId="37" borderId="29" xfId="0" applyNumberFormat="1" applyFont="1" applyFill="1" applyBorder="1" applyAlignment="1">
      <alignment/>
    </xf>
    <xf numFmtId="0" fontId="4" fillId="38" borderId="23" xfId="0" applyFont="1" applyFill="1" applyBorder="1" applyAlignment="1">
      <alignment/>
    </xf>
    <xf numFmtId="10" fontId="4" fillId="38" borderId="29" xfId="0" applyNumberFormat="1" applyFont="1" applyFill="1" applyBorder="1" applyAlignment="1">
      <alignment/>
    </xf>
    <xf numFmtId="0" fontId="5" fillId="0" borderId="34" xfId="0" applyFont="1" applyBorder="1" applyAlignment="1">
      <alignment/>
    </xf>
    <xf numFmtId="0" fontId="4" fillId="0" borderId="16" xfId="0" applyFont="1" applyBorder="1" applyAlignment="1">
      <alignment/>
    </xf>
    <xf numFmtId="10" fontId="5" fillId="0" borderId="21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39" borderId="19" xfId="0" applyFill="1" applyBorder="1" applyAlignment="1">
      <alignment/>
    </xf>
    <xf numFmtId="0" fontId="0" fillId="38" borderId="13" xfId="0" applyFont="1" applyFill="1" applyBorder="1" applyAlignment="1">
      <alignment horizontal="right"/>
    </xf>
    <xf numFmtId="0" fontId="0" fillId="0" borderId="35" xfId="0" applyBorder="1" applyAlignment="1">
      <alignment/>
    </xf>
    <xf numFmtId="0" fontId="1" fillId="40" borderId="36" xfId="0" applyFont="1" applyFill="1" applyBorder="1" applyAlignment="1">
      <alignment/>
    </xf>
    <xf numFmtId="0" fontId="1" fillId="40" borderId="19" xfId="0" applyFont="1" applyFill="1" applyBorder="1" applyAlignment="1">
      <alignment/>
    </xf>
    <xf numFmtId="0" fontId="1" fillId="40" borderId="28" xfId="0" applyFont="1" applyFill="1" applyBorder="1" applyAlignment="1">
      <alignment/>
    </xf>
    <xf numFmtId="10" fontId="1" fillId="40" borderId="29" xfId="0" applyNumberFormat="1" applyFont="1" applyFill="1" applyBorder="1" applyAlignment="1">
      <alignment/>
    </xf>
    <xf numFmtId="10" fontId="0" fillId="0" borderId="37" xfId="0" applyNumberFormat="1" applyBorder="1" applyAlignment="1">
      <alignment/>
    </xf>
    <xf numFmtId="0" fontId="1" fillId="0" borderId="38" xfId="0" applyNumberFormat="1" applyFont="1" applyBorder="1" applyAlignment="1">
      <alignment/>
    </xf>
    <xf numFmtId="0" fontId="1" fillId="0" borderId="36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1" fillId="41" borderId="41" xfId="0" applyFont="1" applyFill="1" applyBorder="1" applyAlignment="1">
      <alignment/>
    </xf>
    <xf numFmtId="0" fontId="1" fillId="40" borderId="40" xfId="0" applyFont="1" applyFill="1" applyBorder="1" applyAlignment="1">
      <alignment/>
    </xf>
    <xf numFmtId="10" fontId="0" fillId="0" borderId="37" xfId="0" applyNumberFormat="1" applyFill="1" applyBorder="1" applyAlignment="1">
      <alignment/>
    </xf>
    <xf numFmtId="0" fontId="48" fillId="0" borderId="35" xfId="0" applyFont="1" applyFill="1" applyBorder="1" applyAlignment="1">
      <alignment/>
    </xf>
    <xf numFmtId="10" fontId="0" fillId="0" borderId="45" xfId="0" applyNumberFormat="1" applyFill="1" applyBorder="1" applyAlignment="1">
      <alignment/>
    </xf>
    <xf numFmtId="0" fontId="48" fillId="0" borderId="46" xfId="0" applyFont="1" applyFill="1" applyBorder="1" applyAlignment="1">
      <alignment/>
    </xf>
    <xf numFmtId="0" fontId="0" fillId="39" borderId="24" xfId="0" applyFont="1" applyFill="1" applyBorder="1" applyAlignment="1">
      <alignment/>
    </xf>
    <xf numFmtId="165" fontId="49" fillId="0" borderId="29" xfId="0" applyNumberFormat="1" applyFont="1" applyFill="1" applyBorder="1" applyAlignment="1">
      <alignment/>
    </xf>
    <xf numFmtId="165" fontId="49" fillId="0" borderId="21" xfId="0" applyNumberFormat="1" applyFont="1" applyBorder="1" applyAlignment="1">
      <alignment/>
    </xf>
    <xf numFmtId="165" fontId="49" fillId="0" borderId="17" xfId="0" applyNumberFormat="1" applyFont="1" applyBorder="1" applyAlignment="1">
      <alignment/>
    </xf>
    <xf numFmtId="0" fontId="1" fillId="42" borderId="40" xfId="0" applyFont="1" applyFill="1" applyBorder="1" applyAlignment="1">
      <alignment/>
    </xf>
    <xf numFmtId="165" fontId="50" fillId="42" borderId="29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43" borderId="41" xfId="0" applyFont="1" applyFill="1" applyBorder="1" applyAlignment="1">
      <alignment/>
    </xf>
    <xf numFmtId="165" fontId="50" fillId="43" borderId="29" xfId="0" applyNumberFormat="1" applyFont="1" applyFill="1" applyBorder="1" applyAlignment="1">
      <alignment/>
    </xf>
    <xf numFmtId="165" fontId="50" fillId="40" borderId="29" xfId="0" applyNumberFormat="1" applyFont="1" applyFill="1" applyBorder="1" applyAlignment="1">
      <alignment/>
    </xf>
    <xf numFmtId="165" fontId="50" fillId="41" borderId="29" xfId="0" applyNumberFormat="1" applyFont="1" applyFill="1" applyBorder="1" applyAlignment="1">
      <alignment/>
    </xf>
    <xf numFmtId="0" fontId="1" fillId="44" borderId="40" xfId="0" applyFont="1" applyFill="1" applyBorder="1" applyAlignment="1">
      <alignment/>
    </xf>
    <xf numFmtId="165" fontId="50" fillId="44" borderId="29" xfId="0" applyNumberFormat="1" applyFont="1" applyFill="1" applyBorder="1" applyAlignment="1">
      <alignment/>
    </xf>
    <xf numFmtId="0" fontId="51" fillId="45" borderId="47" xfId="0" applyFont="1" applyFill="1" applyBorder="1" applyAlignment="1">
      <alignment/>
    </xf>
    <xf numFmtId="0" fontId="51" fillId="46" borderId="48" xfId="0" applyFont="1" applyFill="1" applyBorder="1" applyAlignment="1">
      <alignment/>
    </xf>
    <xf numFmtId="0" fontId="51" fillId="47" borderId="49" xfId="0" applyFont="1" applyFill="1" applyBorder="1" applyAlignment="1">
      <alignment/>
    </xf>
    <xf numFmtId="0" fontId="51" fillId="48" borderId="50" xfId="0" applyFont="1" applyFill="1" applyBorder="1" applyAlignment="1">
      <alignment/>
    </xf>
    <xf numFmtId="0" fontId="51" fillId="49" borderId="51" xfId="0" applyFont="1" applyFill="1" applyBorder="1" applyAlignment="1">
      <alignment/>
    </xf>
    <xf numFmtId="0" fontId="51" fillId="50" borderId="52" xfId="0" applyFont="1" applyFill="1" applyBorder="1" applyAlignment="1">
      <alignment/>
    </xf>
    <xf numFmtId="0" fontId="1" fillId="40" borderId="15" xfId="0" applyFont="1" applyFill="1" applyBorder="1" applyAlignment="1">
      <alignment/>
    </xf>
    <xf numFmtId="10" fontId="0" fillId="0" borderId="0" xfId="0" applyNumberFormat="1" applyAlignment="1">
      <alignment/>
    </xf>
    <xf numFmtId="0" fontId="52" fillId="0" borderId="53" xfId="0" applyFont="1" applyBorder="1" applyAlignment="1">
      <alignment/>
    </xf>
    <xf numFmtId="0" fontId="52" fillId="0" borderId="19" xfId="0" applyFont="1" applyBorder="1" applyAlignment="1">
      <alignment/>
    </xf>
    <xf numFmtId="0" fontId="52" fillId="44" borderId="19" xfId="0" applyFont="1" applyFill="1" applyBorder="1" applyAlignment="1">
      <alignment/>
    </xf>
    <xf numFmtId="0" fontId="52" fillId="41" borderId="19" xfId="0" applyFont="1" applyFill="1" applyBorder="1" applyAlignment="1">
      <alignment/>
    </xf>
    <xf numFmtId="0" fontId="52" fillId="40" borderId="19" xfId="0" applyFont="1" applyFill="1" applyBorder="1" applyAlignment="1">
      <alignment/>
    </xf>
    <xf numFmtId="0" fontId="52" fillId="43" borderId="19" xfId="0" applyFont="1" applyFill="1" applyBorder="1" applyAlignment="1">
      <alignment/>
    </xf>
    <xf numFmtId="0" fontId="52" fillId="42" borderId="19" xfId="0" applyFont="1" applyFill="1" applyBorder="1" applyAlignment="1">
      <alignment/>
    </xf>
    <xf numFmtId="0" fontId="52" fillId="0" borderId="36" xfId="0" applyFont="1" applyBorder="1" applyAlignment="1">
      <alignment/>
    </xf>
    <xf numFmtId="1" fontId="51" fillId="0" borderId="30" xfId="0" applyNumberFormat="1" applyFont="1" applyBorder="1" applyAlignment="1">
      <alignment/>
    </xf>
    <xf numFmtId="10" fontId="48" fillId="0" borderId="29" xfId="0" applyNumberFormat="1" applyFont="1" applyFill="1" applyBorder="1" applyAlignment="1">
      <alignment/>
    </xf>
    <xf numFmtId="1" fontId="51" fillId="0" borderId="23" xfId="0" applyNumberFormat="1" applyFont="1" applyBorder="1" applyAlignment="1">
      <alignment/>
    </xf>
    <xf numFmtId="1" fontId="51" fillId="0" borderId="22" xfId="0" applyNumberFormat="1" applyFont="1" applyBorder="1" applyAlignment="1">
      <alignment/>
    </xf>
    <xf numFmtId="1" fontId="51" fillId="44" borderId="23" xfId="0" applyNumberFormat="1" applyFont="1" applyFill="1" applyBorder="1" applyAlignment="1">
      <alignment/>
    </xf>
    <xf numFmtId="10" fontId="51" fillId="44" borderId="29" xfId="0" applyNumberFormat="1" applyFont="1" applyFill="1" applyBorder="1" applyAlignment="1">
      <alignment/>
    </xf>
    <xf numFmtId="1" fontId="51" fillId="41" borderId="22" xfId="0" applyNumberFormat="1" applyFont="1" applyFill="1" applyBorder="1" applyAlignment="1">
      <alignment/>
    </xf>
    <xf numFmtId="10" fontId="51" fillId="41" borderId="29" xfId="0" applyNumberFormat="1" applyFont="1" applyFill="1" applyBorder="1" applyAlignment="1">
      <alignment/>
    </xf>
    <xf numFmtId="1" fontId="51" fillId="40" borderId="23" xfId="0" applyNumberFormat="1" applyFont="1" applyFill="1" applyBorder="1" applyAlignment="1">
      <alignment/>
    </xf>
    <xf numFmtId="10" fontId="51" fillId="40" borderId="29" xfId="0" applyNumberFormat="1" applyFont="1" applyFill="1" applyBorder="1" applyAlignment="1">
      <alignment/>
    </xf>
    <xf numFmtId="1" fontId="51" fillId="43" borderId="22" xfId="0" applyNumberFormat="1" applyFont="1" applyFill="1" applyBorder="1" applyAlignment="1">
      <alignment/>
    </xf>
    <xf numFmtId="10" fontId="51" fillId="43" borderId="29" xfId="0" applyNumberFormat="1" applyFont="1" applyFill="1" applyBorder="1" applyAlignment="1">
      <alignment/>
    </xf>
    <xf numFmtId="1" fontId="51" fillId="42" borderId="23" xfId="0" applyNumberFormat="1" applyFont="1" applyFill="1" applyBorder="1" applyAlignment="1">
      <alignment/>
    </xf>
    <xf numFmtId="10" fontId="51" fillId="42" borderId="29" xfId="0" applyNumberFormat="1" applyFont="1" applyFill="1" applyBorder="1" applyAlignment="1">
      <alignment/>
    </xf>
    <xf numFmtId="1" fontId="51" fillId="0" borderId="54" xfId="0" applyNumberFormat="1" applyFont="1" applyBorder="1" applyAlignment="1">
      <alignment/>
    </xf>
    <xf numFmtId="1" fontId="51" fillId="0" borderId="20" xfId="0" applyNumberFormat="1" applyFont="1" applyBorder="1" applyAlignment="1">
      <alignment/>
    </xf>
    <xf numFmtId="10" fontId="48" fillId="0" borderId="17" xfId="0" applyNumberFormat="1" applyFont="1" applyBorder="1" applyAlignment="1">
      <alignment/>
    </xf>
    <xf numFmtId="165" fontId="49" fillId="51" borderId="29" xfId="0" applyNumberFormat="1" applyFont="1" applyFill="1" applyBorder="1" applyAlignment="1">
      <alignment/>
    </xf>
    <xf numFmtId="0" fontId="52" fillId="52" borderId="19" xfId="0" applyFont="1" applyFill="1" applyBorder="1" applyAlignment="1">
      <alignment/>
    </xf>
    <xf numFmtId="0" fontId="1" fillId="52" borderId="40" xfId="0" applyFont="1" applyFill="1" applyBorder="1" applyAlignment="1">
      <alignment/>
    </xf>
    <xf numFmtId="1" fontId="51" fillId="52" borderId="22" xfId="0" applyNumberFormat="1" applyFont="1" applyFill="1" applyBorder="1" applyAlignment="1">
      <alignment/>
    </xf>
    <xf numFmtId="10" fontId="48" fillId="52" borderId="29" xfId="0" applyNumberFormat="1" applyFont="1" applyFill="1" applyBorder="1" applyAlignment="1">
      <alignment/>
    </xf>
    <xf numFmtId="0" fontId="52" fillId="51" borderId="19" xfId="0" applyFont="1" applyFill="1" applyBorder="1" applyAlignment="1">
      <alignment/>
    </xf>
    <xf numFmtId="0" fontId="51" fillId="53" borderId="48" xfId="0" applyFont="1" applyFill="1" applyBorder="1" applyAlignment="1">
      <alignment/>
    </xf>
    <xf numFmtId="165" fontId="50" fillId="51" borderId="29" xfId="0" applyNumberFormat="1" applyFont="1" applyFill="1" applyBorder="1" applyAlignment="1">
      <alignment/>
    </xf>
    <xf numFmtId="1" fontId="51" fillId="51" borderId="23" xfId="0" applyNumberFormat="1" applyFont="1" applyFill="1" applyBorder="1" applyAlignment="1">
      <alignment/>
    </xf>
    <xf numFmtId="10" fontId="51" fillId="51" borderId="29" xfId="0" applyNumberFormat="1" applyFont="1" applyFill="1" applyBorder="1" applyAlignment="1">
      <alignment/>
    </xf>
    <xf numFmtId="0" fontId="0" fillId="51" borderId="40" xfId="0" applyFont="1" applyFill="1" applyBorder="1" applyAlignment="1">
      <alignment/>
    </xf>
    <xf numFmtId="165" fontId="49" fillId="52" borderId="55" xfId="0" applyNumberFormat="1" applyFont="1" applyFill="1" applyBorder="1" applyAlignment="1">
      <alignment/>
    </xf>
    <xf numFmtId="165" fontId="49" fillId="0" borderId="37" xfId="0" applyNumberFormat="1" applyFont="1" applyFill="1" applyBorder="1" applyAlignment="1">
      <alignment/>
    </xf>
    <xf numFmtId="165" fontId="50" fillId="51" borderId="56" xfId="0" applyNumberFormat="1" applyFont="1" applyFill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54" borderId="15" xfId="0" applyFont="1" applyFill="1" applyBorder="1" applyAlignment="1">
      <alignment horizontal="center" vertical="center" wrapText="1"/>
    </xf>
    <xf numFmtId="0" fontId="1" fillId="54" borderId="17" xfId="0" applyFont="1" applyFill="1" applyBorder="1" applyAlignment="1">
      <alignment horizontal="center" vertical="center" wrapText="1"/>
    </xf>
    <xf numFmtId="0" fontId="53" fillId="55" borderId="15" xfId="0" applyFont="1" applyFill="1" applyBorder="1" applyAlignment="1">
      <alignment horizontal="center" vertical="center" wrapText="1"/>
    </xf>
    <xf numFmtId="0" fontId="53" fillId="55" borderId="1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" fillId="54" borderId="15" xfId="0" applyFont="1" applyFill="1" applyBorder="1" applyAlignment="1">
      <alignment horizontal="center" vertical="center" wrapText="1"/>
    </xf>
    <xf numFmtId="0" fontId="4" fillId="54" borderId="17" xfId="0" applyFont="1" applyFill="1" applyBorder="1" applyAlignment="1">
      <alignment horizontal="center" vertical="center" wrapText="1"/>
    </xf>
    <xf numFmtId="0" fontId="1" fillId="40" borderId="19" xfId="0" applyFont="1" applyFill="1" applyBorder="1" applyAlignment="1">
      <alignment horizontal="center"/>
    </xf>
    <xf numFmtId="0" fontId="1" fillId="40" borderId="29" xfId="0" applyFont="1" applyFill="1" applyBorder="1" applyAlignment="1">
      <alignment horizontal="center"/>
    </xf>
    <xf numFmtId="0" fontId="54" fillId="56" borderId="36" xfId="0" applyFont="1" applyFill="1" applyBorder="1" applyAlignment="1">
      <alignment horizontal="center"/>
    </xf>
    <xf numFmtId="0" fontId="54" fillId="57" borderId="57" xfId="0" applyFont="1" applyFill="1" applyBorder="1" applyAlignment="1">
      <alignment horizontal="center"/>
    </xf>
    <xf numFmtId="0" fontId="1" fillId="39" borderId="53" xfId="0" applyFont="1" applyFill="1" applyBorder="1" applyAlignment="1">
      <alignment horizontal="center"/>
    </xf>
    <xf numFmtId="0" fontId="1" fillId="39" borderId="31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1" fillId="39" borderId="29" xfId="0" applyFont="1" applyFill="1" applyBorder="1" applyAlignment="1">
      <alignment horizontal="center"/>
    </xf>
    <xf numFmtId="0" fontId="1" fillId="40" borderId="36" xfId="0" applyFont="1" applyFill="1" applyBorder="1" applyAlignment="1">
      <alignment horizontal="center"/>
    </xf>
    <xf numFmtId="0" fontId="1" fillId="40" borderId="57" xfId="0" applyFont="1" applyFill="1" applyBorder="1" applyAlignment="1">
      <alignment horizontal="center"/>
    </xf>
    <xf numFmtId="0" fontId="0" fillId="39" borderId="53" xfId="0" applyFill="1" applyBorder="1" applyAlignment="1">
      <alignment horizontal="center"/>
    </xf>
    <xf numFmtId="0" fontId="0" fillId="39" borderId="31" xfId="0" applyFill="1" applyBorder="1" applyAlignment="1">
      <alignment horizontal="center"/>
    </xf>
    <xf numFmtId="0" fontId="54" fillId="58" borderId="19" xfId="0" applyFont="1" applyFill="1" applyBorder="1" applyAlignment="1">
      <alignment horizontal="center"/>
    </xf>
    <xf numFmtId="0" fontId="54" fillId="59" borderId="29" xfId="0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/>
    </xf>
    <xf numFmtId="0" fontId="1" fillId="40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40" borderId="17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zoomScalePageLayoutView="0" workbookViewId="0" topLeftCell="A1">
      <selection activeCell="AB29" sqref="AB29"/>
    </sheetView>
  </sheetViews>
  <sheetFormatPr defaultColWidth="9.140625" defaultRowHeight="12.75"/>
  <cols>
    <col min="1" max="1" width="20.00390625" style="0" customWidth="1"/>
    <col min="2" max="2" width="4.7109375" style="0" customWidth="1"/>
    <col min="3" max="3" width="9.28125" style="0" customWidth="1"/>
    <col min="4" max="4" width="4.7109375" style="0" customWidth="1"/>
    <col min="5" max="5" width="9.28125" style="0" customWidth="1"/>
    <col min="6" max="6" width="3.57421875" style="0" customWidth="1"/>
    <col min="7" max="7" width="9.28125" style="0" customWidth="1"/>
    <col min="8" max="8" width="3.57421875" style="0" customWidth="1"/>
    <col min="9" max="9" width="9.28125" style="0" customWidth="1"/>
    <col min="10" max="10" width="3.57421875" style="0" customWidth="1"/>
    <col min="11" max="11" width="9.28125" style="0" customWidth="1"/>
    <col min="12" max="12" width="4.7109375" style="0" customWidth="1"/>
    <col min="13" max="13" width="9.28125" style="0" customWidth="1"/>
    <col min="14" max="14" width="4.7109375" style="0" customWidth="1"/>
    <col min="15" max="15" width="9.28125" style="0" customWidth="1"/>
    <col min="16" max="16" width="4.7109375" style="0" customWidth="1"/>
    <col min="17" max="17" width="9.28125" style="0" customWidth="1"/>
    <col min="18" max="18" width="4.7109375" style="0" customWidth="1"/>
    <col min="19" max="19" width="9.28125" style="0" customWidth="1"/>
    <col min="20" max="20" width="4.7109375" style="0" customWidth="1"/>
    <col min="21" max="21" width="9.28125" style="0" customWidth="1"/>
    <col min="22" max="22" width="4.7109375" style="0" customWidth="1"/>
    <col min="23" max="23" width="9.28125" style="0" customWidth="1"/>
    <col min="24" max="24" width="4.7109375" style="0" customWidth="1"/>
    <col min="25" max="25" width="9.28125" style="0" customWidth="1"/>
    <col min="26" max="26" width="4.7109375" style="0" customWidth="1"/>
    <col min="27" max="27" width="9.28125" style="0" customWidth="1"/>
    <col min="28" max="28" width="5.8515625" style="0" customWidth="1"/>
    <col min="29" max="29" width="9.28125" style="0" customWidth="1"/>
    <col min="30" max="30" width="21.7109375" style="0" customWidth="1"/>
  </cols>
  <sheetData>
    <row r="1" spans="1:30" s="1" customFormat="1" ht="48" customHeight="1" thickBot="1">
      <c r="A1" s="7"/>
      <c r="B1" s="211" t="s">
        <v>0</v>
      </c>
      <c r="C1" s="212"/>
      <c r="D1" s="209" t="s">
        <v>1</v>
      </c>
      <c r="E1" s="210"/>
      <c r="F1" s="209" t="s">
        <v>2</v>
      </c>
      <c r="G1" s="210"/>
      <c r="H1" s="209" t="s">
        <v>3</v>
      </c>
      <c r="I1" s="210"/>
      <c r="J1" s="209" t="s">
        <v>4</v>
      </c>
      <c r="K1" s="210"/>
      <c r="L1" s="209" t="s">
        <v>5</v>
      </c>
      <c r="M1" s="210"/>
      <c r="N1" s="209" t="s">
        <v>6</v>
      </c>
      <c r="O1" s="210"/>
      <c r="P1" s="209" t="s">
        <v>7</v>
      </c>
      <c r="Q1" s="210"/>
      <c r="R1" s="209" t="s">
        <v>8</v>
      </c>
      <c r="S1" s="210"/>
      <c r="T1" s="209" t="s">
        <v>9</v>
      </c>
      <c r="U1" s="210"/>
      <c r="V1" s="209" t="s">
        <v>10</v>
      </c>
      <c r="W1" s="210"/>
      <c r="X1" s="209" t="s">
        <v>11</v>
      </c>
      <c r="Y1" s="210"/>
      <c r="Z1" s="209" t="s">
        <v>12</v>
      </c>
      <c r="AA1" s="210"/>
      <c r="AB1" s="209" t="s">
        <v>13</v>
      </c>
      <c r="AC1" s="210"/>
      <c r="AD1" s="5"/>
    </row>
    <row r="2" spans="1:30" ht="13.5" customHeight="1">
      <c r="A2" s="6" t="s">
        <v>41</v>
      </c>
      <c r="B2" s="100"/>
      <c r="C2" s="101">
        <f>B2/B$27</f>
        <v>0</v>
      </c>
      <c r="D2" s="74">
        <v>1</v>
      </c>
      <c r="E2" s="75">
        <f>D2/D$27</f>
        <v>0.006134969325153374</v>
      </c>
      <c r="F2" s="74"/>
      <c r="G2" s="75">
        <f>F2/F$27</f>
        <v>0</v>
      </c>
      <c r="H2" s="74"/>
      <c r="I2" s="75">
        <f>H2/H$27</f>
        <v>0</v>
      </c>
      <c r="J2" s="74">
        <v>1</v>
      </c>
      <c r="K2" s="75">
        <f>J2/J$27</f>
        <v>0.010526315789473684</v>
      </c>
      <c r="L2" s="76"/>
      <c r="M2" s="75">
        <f>L2/L$27</f>
        <v>0</v>
      </c>
      <c r="N2" s="76"/>
      <c r="O2" s="75">
        <f>N2/N$27</f>
        <v>0</v>
      </c>
      <c r="P2" s="76"/>
      <c r="Q2" s="75">
        <f>P2/P$27</f>
        <v>0</v>
      </c>
      <c r="R2" s="76"/>
      <c r="S2" s="75">
        <f>R2/R$27</f>
        <v>0</v>
      </c>
      <c r="T2" s="76"/>
      <c r="U2" s="75">
        <f>T2/T$27</f>
        <v>0</v>
      </c>
      <c r="V2" s="76"/>
      <c r="W2" s="75">
        <f>V2/V$27</f>
        <v>0</v>
      </c>
      <c r="X2" s="76">
        <v>3</v>
      </c>
      <c r="Y2" s="75">
        <f>X2/X$27</f>
        <v>0.011450381679389313</v>
      </c>
      <c r="Z2" s="76"/>
      <c r="AA2" s="75">
        <f>Z2/Z$27</f>
        <v>0</v>
      </c>
      <c r="AB2" s="46">
        <f>SUM(Z2,X2,V2,T2,R2,P2,N2,L2,J2,H2,F2,D2,B2)</f>
        <v>5</v>
      </c>
      <c r="AC2" s="47">
        <f>AB2/$AB$27</f>
        <v>0.001525320317266626</v>
      </c>
      <c r="AD2" s="22" t="s">
        <v>41</v>
      </c>
    </row>
    <row r="3" spans="1:30" ht="13.5" customHeight="1">
      <c r="A3" s="60" t="s">
        <v>14</v>
      </c>
      <c r="B3" s="102">
        <v>5</v>
      </c>
      <c r="C3" s="103">
        <f aca="true" t="shared" si="0" ref="C3:C26">B3/B$27</f>
        <v>0.005257623554153523</v>
      </c>
      <c r="D3" s="77">
        <v>2</v>
      </c>
      <c r="E3" s="78">
        <f aca="true" t="shared" si="1" ref="E3:E26">D3/D$27</f>
        <v>0.012269938650306749</v>
      </c>
      <c r="F3" s="77">
        <v>3</v>
      </c>
      <c r="G3" s="78">
        <f aca="true" t="shared" si="2" ref="G3:G26">F3/F$27</f>
        <v>0.033707865168539325</v>
      </c>
      <c r="H3" s="77"/>
      <c r="I3" s="78">
        <f aca="true" t="shared" si="3" ref="I3:I26">H3/H$27</f>
        <v>0</v>
      </c>
      <c r="J3" s="77">
        <v>6</v>
      </c>
      <c r="K3" s="78">
        <f aca="true" t="shared" si="4" ref="K3:K26">J3/J$27</f>
        <v>0.06315789473684211</v>
      </c>
      <c r="L3" s="79">
        <v>9</v>
      </c>
      <c r="M3" s="78">
        <f aca="true" t="shared" si="5" ref="M3:M26">L3/L$27</f>
        <v>0.025936599423631124</v>
      </c>
      <c r="N3" s="79">
        <v>3</v>
      </c>
      <c r="O3" s="78">
        <f aca="true" t="shared" si="6" ref="O3:O26">N3/N$27</f>
        <v>0.012195121951219513</v>
      </c>
      <c r="P3" s="79">
        <v>1</v>
      </c>
      <c r="Q3" s="78">
        <f aca="true" t="shared" si="7" ref="Q3:Q26">P3/P$27</f>
        <v>0.007352941176470588</v>
      </c>
      <c r="R3" s="79">
        <v>3</v>
      </c>
      <c r="S3" s="78">
        <f aca="true" t="shared" si="8" ref="S3:S26">R3/R$27</f>
        <v>0.01948051948051948</v>
      </c>
      <c r="T3" s="79">
        <v>4</v>
      </c>
      <c r="U3" s="78">
        <f aca="true" t="shared" si="9" ref="U3:U26">T3/T$27</f>
        <v>0.01932367149758454</v>
      </c>
      <c r="V3" s="79">
        <v>8</v>
      </c>
      <c r="W3" s="78">
        <f aca="true" t="shared" si="10" ref="W3:W26">V3/V$27</f>
        <v>0.03292181069958848</v>
      </c>
      <c r="X3" s="79">
        <v>8</v>
      </c>
      <c r="Y3" s="78">
        <f aca="true" t="shared" si="11" ref="Y3:Y26">X3/X$27</f>
        <v>0.030534351145038167</v>
      </c>
      <c r="Z3" s="79">
        <v>18</v>
      </c>
      <c r="AA3" s="78">
        <f aca="true" t="shared" si="12" ref="AA3:AA26">Z3/Z$27</f>
        <v>0.05555555555555555</v>
      </c>
      <c r="AB3" s="48">
        <f aca="true" t="shared" si="13" ref="AB3:AB26">SUM(Z3,X3,V3,T3,R3,P3,N3,L3,J3,H3,F3,D3,B3)</f>
        <v>70</v>
      </c>
      <c r="AC3" s="49">
        <f aca="true" t="shared" si="14" ref="AC3:AC27">AB3/$AB$27</f>
        <v>0.021354484441732765</v>
      </c>
      <c r="AD3" s="13" t="s">
        <v>14</v>
      </c>
    </row>
    <row r="4" spans="1:30" ht="13.5" customHeight="1">
      <c r="A4" s="6" t="s">
        <v>15</v>
      </c>
      <c r="B4" s="104">
        <v>7</v>
      </c>
      <c r="C4" s="105">
        <f t="shared" si="0"/>
        <v>0.007360672975814932</v>
      </c>
      <c r="D4" s="80"/>
      <c r="E4" s="81">
        <f t="shared" si="1"/>
        <v>0</v>
      </c>
      <c r="F4" s="80"/>
      <c r="G4" s="81">
        <f t="shared" si="2"/>
        <v>0</v>
      </c>
      <c r="H4" s="80"/>
      <c r="I4" s="81">
        <f t="shared" si="3"/>
        <v>0</v>
      </c>
      <c r="J4" s="80"/>
      <c r="K4" s="81">
        <f t="shared" si="4"/>
        <v>0</v>
      </c>
      <c r="L4" s="82">
        <v>1</v>
      </c>
      <c r="M4" s="81">
        <f t="shared" si="5"/>
        <v>0.002881844380403458</v>
      </c>
      <c r="N4" s="82">
        <v>1</v>
      </c>
      <c r="O4" s="81">
        <f t="shared" si="6"/>
        <v>0.0040650406504065045</v>
      </c>
      <c r="P4" s="82"/>
      <c r="Q4" s="81">
        <f t="shared" si="7"/>
        <v>0</v>
      </c>
      <c r="R4" s="82"/>
      <c r="S4" s="81">
        <f t="shared" si="8"/>
        <v>0</v>
      </c>
      <c r="T4" s="82">
        <v>4</v>
      </c>
      <c r="U4" s="81">
        <f t="shared" si="9"/>
        <v>0.01932367149758454</v>
      </c>
      <c r="V4" s="82"/>
      <c r="W4" s="81">
        <f t="shared" si="10"/>
        <v>0</v>
      </c>
      <c r="X4" s="82">
        <v>2</v>
      </c>
      <c r="Y4" s="81">
        <f t="shared" si="11"/>
        <v>0.007633587786259542</v>
      </c>
      <c r="Z4" s="82">
        <v>1</v>
      </c>
      <c r="AA4" s="81">
        <f t="shared" si="12"/>
        <v>0.0030864197530864196</v>
      </c>
      <c r="AB4" s="50">
        <f t="shared" si="13"/>
        <v>16</v>
      </c>
      <c r="AC4" s="51">
        <f t="shared" si="14"/>
        <v>0.004881025015253203</v>
      </c>
      <c r="AD4" s="13" t="s">
        <v>15</v>
      </c>
    </row>
    <row r="5" spans="1:30" ht="13.5" customHeight="1">
      <c r="A5" s="60" t="s">
        <v>16</v>
      </c>
      <c r="B5" s="102">
        <v>6</v>
      </c>
      <c r="C5" s="103">
        <f t="shared" si="0"/>
        <v>0.006309148264984227</v>
      </c>
      <c r="D5" s="77"/>
      <c r="E5" s="78">
        <f t="shared" si="1"/>
        <v>0</v>
      </c>
      <c r="F5" s="77"/>
      <c r="G5" s="78">
        <f t="shared" si="2"/>
        <v>0</v>
      </c>
      <c r="H5" s="77"/>
      <c r="I5" s="78">
        <f t="shared" si="3"/>
        <v>0</v>
      </c>
      <c r="J5" s="77">
        <v>1</v>
      </c>
      <c r="K5" s="78">
        <f t="shared" si="4"/>
        <v>0.010526315789473684</v>
      </c>
      <c r="L5" s="79">
        <v>4</v>
      </c>
      <c r="M5" s="78">
        <f t="shared" si="5"/>
        <v>0.011527377521613832</v>
      </c>
      <c r="N5" s="79">
        <v>1</v>
      </c>
      <c r="O5" s="78">
        <f t="shared" si="6"/>
        <v>0.0040650406504065045</v>
      </c>
      <c r="P5" s="79"/>
      <c r="Q5" s="78">
        <f t="shared" si="7"/>
        <v>0</v>
      </c>
      <c r="R5" s="79">
        <v>1</v>
      </c>
      <c r="S5" s="78">
        <f t="shared" si="8"/>
        <v>0.006493506493506494</v>
      </c>
      <c r="T5" s="79">
        <v>1</v>
      </c>
      <c r="U5" s="78">
        <f t="shared" si="9"/>
        <v>0.004830917874396135</v>
      </c>
      <c r="V5" s="79"/>
      <c r="W5" s="78">
        <f t="shared" si="10"/>
        <v>0</v>
      </c>
      <c r="X5" s="79">
        <v>2</v>
      </c>
      <c r="Y5" s="78">
        <f t="shared" si="11"/>
        <v>0.007633587786259542</v>
      </c>
      <c r="Z5" s="79">
        <v>2</v>
      </c>
      <c r="AA5" s="78">
        <f t="shared" si="12"/>
        <v>0.006172839506172839</v>
      </c>
      <c r="AB5" s="48">
        <f t="shared" si="13"/>
        <v>18</v>
      </c>
      <c r="AC5" s="49">
        <f t="shared" si="14"/>
        <v>0.005491153142159854</v>
      </c>
      <c r="AD5" s="13" t="s">
        <v>16</v>
      </c>
    </row>
    <row r="6" spans="1:30" ht="13.5" customHeight="1">
      <c r="A6" s="6" t="s">
        <v>17</v>
      </c>
      <c r="B6" s="104">
        <v>2</v>
      </c>
      <c r="C6" s="105">
        <f t="shared" si="0"/>
        <v>0.002103049421661409</v>
      </c>
      <c r="D6" s="80"/>
      <c r="E6" s="81">
        <f t="shared" si="1"/>
        <v>0</v>
      </c>
      <c r="F6" s="80"/>
      <c r="G6" s="81">
        <f t="shared" si="2"/>
        <v>0</v>
      </c>
      <c r="H6" s="80"/>
      <c r="I6" s="81">
        <f t="shared" si="3"/>
        <v>0</v>
      </c>
      <c r="J6" s="80"/>
      <c r="K6" s="81">
        <f t="shared" si="4"/>
        <v>0</v>
      </c>
      <c r="L6" s="82"/>
      <c r="M6" s="81">
        <f t="shared" si="5"/>
        <v>0</v>
      </c>
      <c r="N6" s="82"/>
      <c r="O6" s="81">
        <f t="shared" si="6"/>
        <v>0</v>
      </c>
      <c r="P6" s="82"/>
      <c r="Q6" s="81">
        <f t="shared" si="7"/>
        <v>0</v>
      </c>
      <c r="R6" s="82"/>
      <c r="S6" s="81">
        <f t="shared" si="8"/>
        <v>0</v>
      </c>
      <c r="T6" s="82"/>
      <c r="U6" s="81">
        <f t="shared" si="9"/>
        <v>0</v>
      </c>
      <c r="V6" s="82">
        <v>1</v>
      </c>
      <c r="W6" s="81">
        <f t="shared" si="10"/>
        <v>0.00411522633744856</v>
      </c>
      <c r="X6" s="82">
        <v>3</v>
      </c>
      <c r="Y6" s="81">
        <f t="shared" si="11"/>
        <v>0.011450381679389313</v>
      </c>
      <c r="Z6" s="82"/>
      <c r="AA6" s="81">
        <f t="shared" si="12"/>
        <v>0</v>
      </c>
      <c r="AB6" s="50">
        <f t="shared" si="13"/>
        <v>6</v>
      </c>
      <c r="AC6" s="51">
        <f t="shared" si="14"/>
        <v>0.0018303843807199512</v>
      </c>
      <c r="AD6" s="13" t="s">
        <v>17</v>
      </c>
    </row>
    <row r="7" spans="1:30" ht="13.5" customHeight="1">
      <c r="A7" s="60" t="s">
        <v>18</v>
      </c>
      <c r="B7" s="102">
        <v>2</v>
      </c>
      <c r="C7" s="103">
        <f t="shared" si="0"/>
        <v>0.002103049421661409</v>
      </c>
      <c r="D7" s="77"/>
      <c r="E7" s="78">
        <f t="shared" si="1"/>
        <v>0</v>
      </c>
      <c r="F7" s="77"/>
      <c r="G7" s="78">
        <f t="shared" si="2"/>
        <v>0</v>
      </c>
      <c r="H7" s="77"/>
      <c r="I7" s="78">
        <f t="shared" si="3"/>
        <v>0</v>
      </c>
      <c r="J7" s="77"/>
      <c r="K7" s="78">
        <f t="shared" si="4"/>
        <v>0</v>
      </c>
      <c r="L7" s="79">
        <v>1</v>
      </c>
      <c r="M7" s="78">
        <f t="shared" si="5"/>
        <v>0.002881844380403458</v>
      </c>
      <c r="N7" s="79">
        <v>2</v>
      </c>
      <c r="O7" s="78">
        <f t="shared" si="6"/>
        <v>0.008130081300813009</v>
      </c>
      <c r="P7" s="79">
        <v>1</v>
      </c>
      <c r="Q7" s="78">
        <f t="shared" si="7"/>
        <v>0.007352941176470588</v>
      </c>
      <c r="R7" s="79"/>
      <c r="S7" s="78">
        <f t="shared" si="8"/>
        <v>0</v>
      </c>
      <c r="T7" s="79">
        <v>1</v>
      </c>
      <c r="U7" s="78">
        <f t="shared" si="9"/>
        <v>0.004830917874396135</v>
      </c>
      <c r="V7" s="79"/>
      <c r="W7" s="78">
        <f t="shared" si="10"/>
        <v>0</v>
      </c>
      <c r="X7" s="79"/>
      <c r="Y7" s="78">
        <f t="shared" si="11"/>
        <v>0</v>
      </c>
      <c r="Z7" s="79"/>
      <c r="AA7" s="78">
        <f t="shared" si="12"/>
        <v>0</v>
      </c>
      <c r="AB7" s="48">
        <f t="shared" si="13"/>
        <v>7</v>
      </c>
      <c r="AC7" s="49">
        <f t="shared" si="14"/>
        <v>0.0021354484441732766</v>
      </c>
      <c r="AD7" s="13" t="s">
        <v>18</v>
      </c>
    </row>
    <row r="8" spans="1:30" s="10" customFormat="1" ht="13.5" customHeight="1">
      <c r="A8" s="88" t="s">
        <v>19</v>
      </c>
      <c r="B8" s="106">
        <v>323</v>
      </c>
      <c r="C8" s="107">
        <f t="shared" si="0"/>
        <v>0.33964248159831756</v>
      </c>
      <c r="D8" s="27">
        <v>39</v>
      </c>
      <c r="E8" s="62">
        <f t="shared" si="1"/>
        <v>0.2392638036809816</v>
      </c>
      <c r="F8" s="27">
        <v>52</v>
      </c>
      <c r="G8" s="62">
        <f t="shared" si="2"/>
        <v>0.5842696629213483</v>
      </c>
      <c r="H8" s="27">
        <v>20</v>
      </c>
      <c r="I8" s="62">
        <f t="shared" si="3"/>
        <v>0.32786885245901637</v>
      </c>
      <c r="J8" s="27">
        <v>24</v>
      </c>
      <c r="K8" s="62">
        <f t="shared" si="4"/>
        <v>0.25263157894736843</v>
      </c>
      <c r="L8" s="68">
        <v>136</v>
      </c>
      <c r="M8" s="62">
        <f t="shared" si="5"/>
        <v>0.3919308357348703</v>
      </c>
      <c r="N8" s="68">
        <v>117</v>
      </c>
      <c r="O8" s="62">
        <f t="shared" si="6"/>
        <v>0.47560975609756095</v>
      </c>
      <c r="P8" s="68">
        <v>62</v>
      </c>
      <c r="Q8" s="62">
        <f t="shared" si="7"/>
        <v>0.45588235294117646</v>
      </c>
      <c r="R8" s="68">
        <v>68</v>
      </c>
      <c r="S8" s="62">
        <f t="shared" si="8"/>
        <v>0.44155844155844154</v>
      </c>
      <c r="T8" s="68">
        <v>116</v>
      </c>
      <c r="U8" s="62">
        <f t="shared" si="9"/>
        <v>0.5603864734299517</v>
      </c>
      <c r="V8" s="68">
        <v>101</v>
      </c>
      <c r="W8" s="62">
        <f t="shared" si="10"/>
        <v>0.4156378600823045</v>
      </c>
      <c r="X8" s="68">
        <v>82</v>
      </c>
      <c r="Y8" s="62">
        <f t="shared" si="11"/>
        <v>0.31297709923664124</v>
      </c>
      <c r="Z8" s="68">
        <v>81</v>
      </c>
      <c r="AA8" s="62">
        <f t="shared" si="12"/>
        <v>0.25</v>
      </c>
      <c r="AB8" s="52">
        <f t="shared" si="13"/>
        <v>1221</v>
      </c>
      <c r="AC8" s="89">
        <f t="shared" si="14"/>
        <v>0.3724832214765101</v>
      </c>
      <c r="AD8" s="14" t="s">
        <v>19</v>
      </c>
    </row>
    <row r="9" spans="1:30" s="10" customFormat="1" ht="13.5" customHeight="1">
      <c r="A9" s="61" t="s">
        <v>20</v>
      </c>
      <c r="B9" s="108">
        <v>5</v>
      </c>
      <c r="C9" s="103">
        <f t="shared" si="0"/>
        <v>0.005257623554153523</v>
      </c>
      <c r="D9" s="83"/>
      <c r="E9" s="78">
        <f t="shared" si="1"/>
        <v>0</v>
      </c>
      <c r="F9" s="83">
        <v>1</v>
      </c>
      <c r="G9" s="78">
        <f t="shared" si="2"/>
        <v>0.011235955056179775</v>
      </c>
      <c r="H9" s="83"/>
      <c r="I9" s="78">
        <f t="shared" si="3"/>
        <v>0</v>
      </c>
      <c r="J9" s="83"/>
      <c r="K9" s="78">
        <f t="shared" si="4"/>
        <v>0</v>
      </c>
      <c r="L9" s="84">
        <v>1</v>
      </c>
      <c r="M9" s="78">
        <f t="shared" si="5"/>
        <v>0.002881844380403458</v>
      </c>
      <c r="N9" s="84">
        <v>1</v>
      </c>
      <c r="O9" s="78">
        <f t="shared" si="6"/>
        <v>0.0040650406504065045</v>
      </c>
      <c r="P9" s="84">
        <v>2</v>
      </c>
      <c r="Q9" s="78">
        <f t="shared" si="7"/>
        <v>0.014705882352941176</v>
      </c>
      <c r="R9" s="84"/>
      <c r="S9" s="78">
        <f t="shared" si="8"/>
        <v>0</v>
      </c>
      <c r="T9" s="84">
        <v>1</v>
      </c>
      <c r="U9" s="78">
        <f t="shared" si="9"/>
        <v>0.004830917874396135</v>
      </c>
      <c r="V9" s="84"/>
      <c r="W9" s="78">
        <f t="shared" si="10"/>
        <v>0</v>
      </c>
      <c r="X9" s="84">
        <v>1</v>
      </c>
      <c r="Y9" s="78">
        <f t="shared" si="11"/>
        <v>0.003816793893129771</v>
      </c>
      <c r="Z9" s="84">
        <v>4</v>
      </c>
      <c r="AA9" s="78">
        <f t="shared" si="12"/>
        <v>0.012345679012345678</v>
      </c>
      <c r="AB9" s="48">
        <f t="shared" si="13"/>
        <v>16</v>
      </c>
      <c r="AC9" s="49">
        <f t="shared" si="14"/>
        <v>0.004881025015253203</v>
      </c>
      <c r="AD9" s="15" t="s">
        <v>20</v>
      </c>
    </row>
    <row r="10" spans="1:30" s="10" customFormat="1" ht="13.5" customHeight="1">
      <c r="A10" s="9" t="s">
        <v>21</v>
      </c>
      <c r="B10" s="109"/>
      <c r="C10" s="105">
        <f t="shared" si="0"/>
        <v>0</v>
      </c>
      <c r="D10" s="85">
        <v>1</v>
      </c>
      <c r="E10" s="81">
        <f t="shared" si="1"/>
        <v>0.006134969325153374</v>
      </c>
      <c r="F10" s="85"/>
      <c r="G10" s="81">
        <f t="shared" si="2"/>
        <v>0</v>
      </c>
      <c r="H10" s="85"/>
      <c r="I10" s="81">
        <f t="shared" si="3"/>
        <v>0</v>
      </c>
      <c r="J10" s="85"/>
      <c r="K10" s="81">
        <f t="shared" si="4"/>
        <v>0</v>
      </c>
      <c r="L10" s="86">
        <v>1</v>
      </c>
      <c r="M10" s="81">
        <f t="shared" si="5"/>
        <v>0.002881844380403458</v>
      </c>
      <c r="N10" s="86">
        <v>2</v>
      </c>
      <c r="O10" s="81">
        <f t="shared" si="6"/>
        <v>0.008130081300813009</v>
      </c>
      <c r="P10" s="86"/>
      <c r="Q10" s="81">
        <f t="shared" si="7"/>
        <v>0</v>
      </c>
      <c r="R10" s="86"/>
      <c r="S10" s="81">
        <f t="shared" si="8"/>
        <v>0</v>
      </c>
      <c r="T10" s="86"/>
      <c r="U10" s="81">
        <f t="shared" si="9"/>
        <v>0</v>
      </c>
      <c r="V10" s="86">
        <v>1</v>
      </c>
      <c r="W10" s="81">
        <f t="shared" si="10"/>
        <v>0.00411522633744856</v>
      </c>
      <c r="X10" s="86"/>
      <c r="Y10" s="81">
        <f t="shared" si="11"/>
        <v>0</v>
      </c>
      <c r="Z10" s="86">
        <v>1</v>
      </c>
      <c r="AA10" s="81">
        <f t="shared" si="12"/>
        <v>0.0030864197530864196</v>
      </c>
      <c r="AB10" s="50">
        <f t="shared" si="13"/>
        <v>6</v>
      </c>
      <c r="AC10" s="51">
        <f t="shared" si="14"/>
        <v>0.0018303843807199512</v>
      </c>
      <c r="AD10" s="15" t="s">
        <v>21</v>
      </c>
    </row>
    <row r="11" spans="1:30" s="10" customFormat="1" ht="13.5" customHeight="1">
      <c r="A11" s="90" t="s">
        <v>22</v>
      </c>
      <c r="B11" s="110">
        <v>55</v>
      </c>
      <c r="C11" s="111">
        <f t="shared" si="0"/>
        <v>0.05783385909568875</v>
      </c>
      <c r="D11" s="28">
        <v>7</v>
      </c>
      <c r="E11" s="63">
        <f t="shared" si="1"/>
        <v>0.04294478527607362</v>
      </c>
      <c r="F11" s="28"/>
      <c r="G11" s="63">
        <f t="shared" si="2"/>
        <v>0</v>
      </c>
      <c r="H11" s="28">
        <v>1</v>
      </c>
      <c r="I11" s="63">
        <f t="shared" si="3"/>
        <v>0.01639344262295082</v>
      </c>
      <c r="J11" s="28">
        <v>2</v>
      </c>
      <c r="K11" s="63">
        <f t="shared" si="4"/>
        <v>0.021052631578947368</v>
      </c>
      <c r="L11" s="69">
        <v>18</v>
      </c>
      <c r="M11" s="63">
        <f t="shared" si="5"/>
        <v>0.05187319884726225</v>
      </c>
      <c r="N11" s="69">
        <v>16</v>
      </c>
      <c r="O11" s="63">
        <f t="shared" si="6"/>
        <v>0.06504065040650407</v>
      </c>
      <c r="P11" s="69">
        <v>6</v>
      </c>
      <c r="Q11" s="63">
        <f t="shared" si="7"/>
        <v>0.04411764705882353</v>
      </c>
      <c r="R11" s="69">
        <v>10</v>
      </c>
      <c r="S11" s="63">
        <f t="shared" si="8"/>
        <v>0.06493506493506493</v>
      </c>
      <c r="T11" s="69">
        <v>4</v>
      </c>
      <c r="U11" s="63">
        <f t="shared" si="9"/>
        <v>0.01932367149758454</v>
      </c>
      <c r="V11" s="69">
        <v>9</v>
      </c>
      <c r="W11" s="63">
        <f t="shared" si="10"/>
        <v>0.037037037037037035</v>
      </c>
      <c r="X11" s="69">
        <v>22</v>
      </c>
      <c r="Y11" s="63">
        <f t="shared" si="11"/>
        <v>0.08396946564885496</v>
      </c>
      <c r="Z11" s="69">
        <v>16</v>
      </c>
      <c r="AA11" s="63">
        <f t="shared" si="12"/>
        <v>0.04938271604938271</v>
      </c>
      <c r="AB11" s="53">
        <f t="shared" si="13"/>
        <v>166</v>
      </c>
      <c r="AC11" s="91">
        <f t="shared" si="14"/>
        <v>0.05064063453325198</v>
      </c>
      <c r="AD11" s="16" t="s">
        <v>22</v>
      </c>
    </row>
    <row r="12" spans="1:30" s="10" customFormat="1" ht="13.5" customHeight="1">
      <c r="A12" s="9" t="s">
        <v>23</v>
      </c>
      <c r="B12" s="109">
        <v>4</v>
      </c>
      <c r="C12" s="105">
        <f t="shared" si="0"/>
        <v>0.004206098843322818</v>
      </c>
      <c r="D12" s="85">
        <v>3</v>
      </c>
      <c r="E12" s="81">
        <f t="shared" si="1"/>
        <v>0.018404907975460124</v>
      </c>
      <c r="F12" s="85"/>
      <c r="G12" s="81">
        <f t="shared" si="2"/>
        <v>0</v>
      </c>
      <c r="H12" s="85"/>
      <c r="I12" s="81">
        <f t="shared" si="3"/>
        <v>0</v>
      </c>
      <c r="J12" s="85"/>
      <c r="K12" s="81">
        <f t="shared" si="4"/>
        <v>0</v>
      </c>
      <c r="L12" s="86">
        <v>1</v>
      </c>
      <c r="M12" s="81">
        <f t="shared" si="5"/>
        <v>0.002881844380403458</v>
      </c>
      <c r="N12" s="86"/>
      <c r="O12" s="81">
        <f t="shared" si="6"/>
        <v>0</v>
      </c>
      <c r="P12" s="86">
        <v>1</v>
      </c>
      <c r="Q12" s="81">
        <f t="shared" si="7"/>
        <v>0.007352941176470588</v>
      </c>
      <c r="R12" s="86"/>
      <c r="S12" s="81">
        <f t="shared" si="8"/>
        <v>0</v>
      </c>
      <c r="T12" s="86">
        <v>1</v>
      </c>
      <c r="U12" s="81">
        <f t="shared" si="9"/>
        <v>0.004830917874396135</v>
      </c>
      <c r="V12" s="86"/>
      <c r="W12" s="81">
        <f t="shared" si="10"/>
        <v>0</v>
      </c>
      <c r="X12" s="86">
        <v>1</v>
      </c>
      <c r="Y12" s="81">
        <f t="shared" si="11"/>
        <v>0.003816793893129771</v>
      </c>
      <c r="Z12" s="86">
        <v>2</v>
      </c>
      <c r="AA12" s="81">
        <f t="shared" si="12"/>
        <v>0.006172839506172839</v>
      </c>
      <c r="AB12" s="50">
        <f t="shared" si="13"/>
        <v>13</v>
      </c>
      <c r="AC12" s="51">
        <f t="shared" si="14"/>
        <v>0.003965832824893227</v>
      </c>
      <c r="AD12" s="15" t="s">
        <v>23</v>
      </c>
    </row>
    <row r="13" spans="1:30" s="10" customFormat="1" ht="13.5" customHeight="1">
      <c r="A13" s="92" t="s">
        <v>24</v>
      </c>
      <c r="B13" s="112">
        <v>79</v>
      </c>
      <c r="C13" s="113">
        <f t="shared" si="0"/>
        <v>0.08307045215562565</v>
      </c>
      <c r="D13" s="29">
        <v>18</v>
      </c>
      <c r="E13" s="64">
        <f t="shared" si="1"/>
        <v>0.11042944785276074</v>
      </c>
      <c r="F13" s="29">
        <v>13</v>
      </c>
      <c r="G13" s="64">
        <f t="shared" si="2"/>
        <v>0.14606741573033707</v>
      </c>
      <c r="H13" s="29">
        <v>3</v>
      </c>
      <c r="I13" s="64">
        <f t="shared" si="3"/>
        <v>0.04918032786885246</v>
      </c>
      <c r="J13" s="29">
        <v>9</v>
      </c>
      <c r="K13" s="64">
        <f t="shared" si="4"/>
        <v>0.09473684210526316</v>
      </c>
      <c r="L13" s="70">
        <v>44</v>
      </c>
      <c r="M13" s="64">
        <f t="shared" si="5"/>
        <v>0.12680115273775217</v>
      </c>
      <c r="N13" s="70">
        <v>15</v>
      </c>
      <c r="O13" s="64">
        <f t="shared" si="6"/>
        <v>0.06097560975609756</v>
      </c>
      <c r="P13" s="70">
        <v>21</v>
      </c>
      <c r="Q13" s="64">
        <f t="shared" si="7"/>
        <v>0.15441176470588236</v>
      </c>
      <c r="R13" s="70">
        <v>29</v>
      </c>
      <c r="S13" s="64">
        <f t="shared" si="8"/>
        <v>0.18831168831168832</v>
      </c>
      <c r="T13" s="70">
        <v>22</v>
      </c>
      <c r="U13" s="64">
        <f t="shared" si="9"/>
        <v>0.10628019323671498</v>
      </c>
      <c r="V13" s="70">
        <v>34</v>
      </c>
      <c r="W13" s="64">
        <f t="shared" si="10"/>
        <v>0.13991769547325103</v>
      </c>
      <c r="X13" s="70">
        <v>33</v>
      </c>
      <c r="Y13" s="64">
        <f t="shared" si="11"/>
        <v>0.12595419847328243</v>
      </c>
      <c r="Z13" s="70">
        <v>72</v>
      </c>
      <c r="AA13" s="64">
        <f t="shared" si="12"/>
        <v>0.2222222222222222</v>
      </c>
      <c r="AB13" s="54">
        <f t="shared" si="13"/>
        <v>392</v>
      </c>
      <c r="AC13" s="93">
        <f t="shared" si="14"/>
        <v>0.11958511287370348</v>
      </c>
      <c r="AD13" s="17" t="s">
        <v>24</v>
      </c>
    </row>
    <row r="14" spans="1:30" s="10" customFormat="1" ht="13.5" customHeight="1">
      <c r="A14" s="9" t="s">
        <v>25</v>
      </c>
      <c r="B14" s="109">
        <v>5</v>
      </c>
      <c r="C14" s="105">
        <f t="shared" si="0"/>
        <v>0.005257623554153523</v>
      </c>
      <c r="D14" s="85">
        <v>1</v>
      </c>
      <c r="E14" s="81">
        <f t="shared" si="1"/>
        <v>0.006134969325153374</v>
      </c>
      <c r="F14" s="85">
        <v>1</v>
      </c>
      <c r="G14" s="81">
        <f t="shared" si="2"/>
        <v>0.011235955056179775</v>
      </c>
      <c r="H14" s="85"/>
      <c r="I14" s="81">
        <f t="shared" si="3"/>
        <v>0</v>
      </c>
      <c r="J14" s="85">
        <v>1</v>
      </c>
      <c r="K14" s="81">
        <f t="shared" si="4"/>
        <v>0.010526315789473684</v>
      </c>
      <c r="L14" s="86">
        <v>1</v>
      </c>
      <c r="M14" s="81">
        <f t="shared" si="5"/>
        <v>0.002881844380403458</v>
      </c>
      <c r="N14" s="86">
        <v>3</v>
      </c>
      <c r="O14" s="81">
        <f t="shared" si="6"/>
        <v>0.012195121951219513</v>
      </c>
      <c r="P14" s="86"/>
      <c r="Q14" s="81">
        <f t="shared" si="7"/>
        <v>0</v>
      </c>
      <c r="R14" s="86"/>
      <c r="S14" s="81">
        <f t="shared" si="8"/>
        <v>0</v>
      </c>
      <c r="T14" s="86"/>
      <c r="U14" s="81">
        <f t="shared" si="9"/>
        <v>0</v>
      </c>
      <c r="V14" s="86">
        <v>6</v>
      </c>
      <c r="W14" s="81">
        <f t="shared" si="10"/>
        <v>0.024691358024691357</v>
      </c>
      <c r="X14" s="86">
        <v>2</v>
      </c>
      <c r="Y14" s="81">
        <f t="shared" si="11"/>
        <v>0.007633587786259542</v>
      </c>
      <c r="Z14" s="86">
        <v>1</v>
      </c>
      <c r="AA14" s="81">
        <f t="shared" si="12"/>
        <v>0.0030864197530864196</v>
      </c>
      <c r="AB14" s="50">
        <f t="shared" si="13"/>
        <v>21</v>
      </c>
      <c r="AC14" s="51">
        <f t="shared" si="14"/>
        <v>0.006406345332519829</v>
      </c>
      <c r="AD14" s="15" t="s">
        <v>25</v>
      </c>
    </row>
    <row r="15" spans="1:30" s="10" customFormat="1" ht="13.5" customHeight="1">
      <c r="A15" s="61" t="s">
        <v>26</v>
      </c>
      <c r="B15" s="108">
        <v>1</v>
      </c>
      <c r="C15" s="103">
        <f t="shared" si="0"/>
        <v>0.0010515247108307045</v>
      </c>
      <c r="D15" s="83"/>
      <c r="E15" s="78">
        <f t="shared" si="1"/>
        <v>0</v>
      </c>
      <c r="F15" s="83">
        <v>1</v>
      </c>
      <c r="G15" s="78">
        <f t="shared" si="2"/>
        <v>0.011235955056179775</v>
      </c>
      <c r="H15" s="83"/>
      <c r="I15" s="78">
        <f t="shared" si="3"/>
        <v>0</v>
      </c>
      <c r="J15" s="83"/>
      <c r="K15" s="78">
        <f t="shared" si="4"/>
        <v>0</v>
      </c>
      <c r="L15" s="84"/>
      <c r="M15" s="78">
        <f t="shared" si="5"/>
        <v>0</v>
      </c>
      <c r="N15" s="84"/>
      <c r="O15" s="78">
        <f t="shared" si="6"/>
        <v>0</v>
      </c>
      <c r="P15" s="84"/>
      <c r="Q15" s="78">
        <f t="shared" si="7"/>
        <v>0</v>
      </c>
      <c r="R15" s="84"/>
      <c r="S15" s="78">
        <f t="shared" si="8"/>
        <v>0</v>
      </c>
      <c r="T15" s="84">
        <v>2</v>
      </c>
      <c r="U15" s="78">
        <f t="shared" si="9"/>
        <v>0.00966183574879227</v>
      </c>
      <c r="V15" s="84"/>
      <c r="W15" s="78">
        <f t="shared" si="10"/>
        <v>0</v>
      </c>
      <c r="X15" s="84"/>
      <c r="Y15" s="78">
        <f t="shared" si="11"/>
        <v>0</v>
      </c>
      <c r="Z15" s="84"/>
      <c r="AA15" s="78">
        <f t="shared" si="12"/>
        <v>0</v>
      </c>
      <c r="AB15" s="48">
        <f t="shared" si="13"/>
        <v>4</v>
      </c>
      <c r="AC15" s="49">
        <f t="shared" si="14"/>
        <v>0.0012202562538133007</v>
      </c>
      <c r="AD15" s="15" t="s">
        <v>26</v>
      </c>
    </row>
    <row r="16" spans="1:30" s="10" customFormat="1" ht="13.5" customHeight="1">
      <c r="A16" s="94" t="s">
        <v>27</v>
      </c>
      <c r="B16" s="114">
        <v>11</v>
      </c>
      <c r="C16" s="115">
        <f t="shared" si="0"/>
        <v>0.011566771819137749</v>
      </c>
      <c r="D16" s="30">
        <v>5</v>
      </c>
      <c r="E16" s="65">
        <f t="shared" si="1"/>
        <v>0.03067484662576687</v>
      </c>
      <c r="F16" s="30"/>
      <c r="G16" s="65">
        <f t="shared" si="2"/>
        <v>0</v>
      </c>
      <c r="H16" s="30"/>
      <c r="I16" s="65">
        <f t="shared" si="3"/>
        <v>0</v>
      </c>
      <c r="J16" s="30">
        <v>2</v>
      </c>
      <c r="K16" s="65">
        <f t="shared" si="4"/>
        <v>0.021052631578947368</v>
      </c>
      <c r="L16" s="71">
        <v>3</v>
      </c>
      <c r="M16" s="65">
        <f t="shared" si="5"/>
        <v>0.008645533141210375</v>
      </c>
      <c r="N16" s="71">
        <v>3</v>
      </c>
      <c r="O16" s="65">
        <f t="shared" si="6"/>
        <v>0.012195121951219513</v>
      </c>
      <c r="P16" s="71">
        <v>1</v>
      </c>
      <c r="Q16" s="65">
        <f t="shared" si="7"/>
        <v>0.007352941176470588</v>
      </c>
      <c r="R16" s="71"/>
      <c r="S16" s="65">
        <f t="shared" si="8"/>
        <v>0</v>
      </c>
      <c r="T16" s="71">
        <v>1</v>
      </c>
      <c r="U16" s="65">
        <f t="shared" si="9"/>
        <v>0.004830917874396135</v>
      </c>
      <c r="V16" s="71">
        <v>3</v>
      </c>
      <c r="W16" s="65">
        <f t="shared" si="10"/>
        <v>0.012345679012345678</v>
      </c>
      <c r="X16" s="71">
        <v>3</v>
      </c>
      <c r="Y16" s="65">
        <f t="shared" si="11"/>
        <v>0.011450381679389313</v>
      </c>
      <c r="Z16" s="71">
        <v>5</v>
      </c>
      <c r="AA16" s="65">
        <f t="shared" si="12"/>
        <v>0.015432098765432098</v>
      </c>
      <c r="AB16" s="55">
        <f t="shared" si="13"/>
        <v>37</v>
      </c>
      <c r="AC16" s="95">
        <f t="shared" si="14"/>
        <v>0.011287370347773032</v>
      </c>
      <c r="AD16" s="18" t="s">
        <v>27</v>
      </c>
    </row>
    <row r="17" spans="1:30" s="10" customFormat="1" ht="13.5" customHeight="1">
      <c r="A17" s="96" t="s">
        <v>28</v>
      </c>
      <c r="B17" s="116">
        <v>39</v>
      </c>
      <c r="C17" s="117">
        <f t="shared" si="0"/>
        <v>0.04100946372239748</v>
      </c>
      <c r="D17" s="31">
        <v>13</v>
      </c>
      <c r="E17" s="66">
        <f t="shared" si="1"/>
        <v>0.07975460122699386</v>
      </c>
      <c r="F17" s="31">
        <v>2</v>
      </c>
      <c r="G17" s="66">
        <f t="shared" si="2"/>
        <v>0.02247191011235955</v>
      </c>
      <c r="H17" s="31">
        <v>3</v>
      </c>
      <c r="I17" s="66">
        <f t="shared" si="3"/>
        <v>0.04918032786885246</v>
      </c>
      <c r="J17" s="31">
        <v>6</v>
      </c>
      <c r="K17" s="66">
        <f t="shared" si="4"/>
        <v>0.06315789473684211</v>
      </c>
      <c r="L17" s="72">
        <v>16</v>
      </c>
      <c r="M17" s="66">
        <f t="shared" si="5"/>
        <v>0.04610951008645533</v>
      </c>
      <c r="N17" s="72">
        <v>21</v>
      </c>
      <c r="O17" s="66">
        <f t="shared" si="6"/>
        <v>0.08536585365853659</v>
      </c>
      <c r="P17" s="72">
        <v>3</v>
      </c>
      <c r="Q17" s="66">
        <f t="shared" si="7"/>
        <v>0.022058823529411766</v>
      </c>
      <c r="R17" s="72"/>
      <c r="S17" s="66">
        <f t="shared" si="8"/>
        <v>0</v>
      </c>
      <c r="T17" s="72">
        <v>5</v>
      </c>
      <c r="U17" s="66">
        <f t="shared" si="9"/>
        <v>0.024154589371980676</v>
      </c>
      <c r="V17" s="72">
        <v>12</v>
      </c>
      <c r="W17" s="66">
        <f t="shared" si="10"/>
        <v>0.04938271604938271</v>
      </c>
      <c r="X17" s="72">
        <v>10</v>
      </c>
      <c r="Y17" s="66">
        <f t="shared" si="11"/>
        <v>0.03816793893129771</v>
      </c>
      <c r="Z17" s="72">
        <v>19</v>
      </c>
      <c r="AA17" s="66">
        <f t="shared" si="12"/>
        <v>0.05864197530864197</v>
      </c>
      <c r="AB17" s="56">
        <f t="shared" si="13"/>
        <v>149</v>
      </c>
      <c r="AC17" s="97">
        <f t="shared" si="14"/>
        <v>0.045454545454545456</v>
      </c>
      <c r="AD17" s="19" t="s">
        <v>28</v>
      </c>
    </row>
    <row r="18" spans="1:30" s="10" customFormat="1" ht="13.5" customHeight="1">
      <c r="A18" s="9" t="s">
        <v>29</v>
      </c>
      <c r="B18" s="109">
        <v>5</v>
      </c>
      <c r="C18" s="105">
        <f t="shared" si="0"/>
        <v>0.005257623554153523</v>
      </c>
      <c r="D18" s="85">
        <v>2</v>
      </c>
      <c r="E18" s="81">
        <f t="shared" si="1"/>
        <v>0.012269938650306749</v>
      </c>
      <c r="F18" s="85"/>
      <c r="G18" s="81">
        <f t="shared" si="2"/>
        <v>0</v>
      </c>
      <c r="H18" s="85">
        <v>1</v>
      </c>
      <c r="I18" s="81">
        <f t="shared" si="3"/>
        <v>0.01639344262295082</v>
      </c>
      <c r="J18" s="85"/>
      <c r="K18" s="81">
        <f t="shared" si="4"/>
        <v>0</v>
      </c>
      <c r="L18" s="86">
        <v>1</v>
      </c>
      <c r="M18" s="81">
        <f t="shared" si="5"/>
        <v>0.002881844380403458</v>
      </c>
      <c r="N18" s="86">
        <v>2</v>
      </c>
      <c r="O18" s="81">
        <f t="shared" si="6"/>
        <v>0.008130081300813009</v>
      </c>
      <c r="P18" s="86"/>
      <c r="Q18" s="81">
        <f t="shared" si="7"/>
        <v>0</v>
      </c>
      <c r="R18" s="86">
        <v>1</v>
      </c>
      <c r="S18" s="81">
        <f t="shared" si="8"/>
        <v>0.006493506493506494</v>
      </c>
      <c r="T18" s="86"/>
      <c r="U18" s="81">
        <f t="shared" si="9"/>
        <v>0</v>
      </c>
      <c r="V18" s="86">
        <v>1</v>
      </c>
      <c r="W18" s="81">
        <f t="shared" si="10"/>
        <v>0.00411522633744856</v>
      </c>
      <c r="X18" s="86"/>
      <c r="Y18" s="81">
        <f t="shared" si="11"/>
        <v>0</v>
      </c>
      <c r="Z18" s="86"/>
      <c r="AA18" s="81">
        <f t="shared" si="12"/>
        <v>0</v>
      </c>
      <c r="AB18" s="50">
        <f t="shared" si="13"/>
        <v>13</v>
      </c>
      <c r="AC18" s="51">
        <f t="shared" si="14"/>
        <v>0.003965832824893227</v>
      </c>
      <c r="AD18" s="15" t="s">
        <v>29</v>
      </c>
    </row>
    <row r="19" spans="1:30" s="10" customFormat="1" ht="13.5" customHeight="1">
      <c r="A19" s="61" t="s">
        <v>30</v>
      </c>
      <c r="B19" s="108"/>
      <c r="C19" s="103">
        <f t="shared" si="0"/>
        <v>0</v>
      </c>
      <c r="D19" s="83"/>
      <c r="E19" s="78">
        <f t="shared" si="1"/>
        <v>0</v>
      </c>
      <c r="F19" s="83"/>
      <c r="G19" s="78">
        <f t="shared" si="2"/>
        <v>0</v>
      </c>
      <c r="H19" s="83"/>
      <c r="I19" s="78">
        <f t="shared" si="3"/>
        <v>0</v>
      </c>
      <c r="J19" s="83"/>
      <c r="K19" s="78">
        <f t="shared" si="4"/>
        <v>0</v>
      </c>
      <c r="L19" s="84"/>
      <c r="M19" s="78">
        <f t="shared" si="5"/>
        <v>0</v>
      </c>
      <c r="N19" s="84"/>
      <c r="O19" s="78">
        <f t="shared" si="6"/>
        <v>0</v>
      </c>
      <c r="P19" s="84"/>
      <c r="Q19" s="78">
        <f t="shared" si="7"/>
        <v>0</v>
      </c>
      <c r="R19" s="84"/>
      <c r="S19" s="78">
        <f t="shared" si="8"/>
        <v>0</v>
      </c>
      <c r="T19" s="84"/>
      <c r="U19" s="78">
        <f t="shared" si="9"/>
        <v>0</v>
      </c>
      <c r="V19" s="84"/>
      <c r="W19" s="78">
        <f t="shared" si="10"/>
        <v>0</v>
      </c>
      <c r="X19" s="84"/>
      <c r="Y19" s="78">
        <f t="shared" si="11"/>
        <v>0</v>
      </c>
      <c r="Z19" s="84"/>
      <c r="AA19" s="78">
        <f t="shared" si="12"/>
        <v>0</v>
      </c>
      <c r="AB19" s="48">
        <f t="shared" si="13"/>
        <v>0</v>
      </c>
      <c r="AC19" s="49">
        <f t="shared" si="14"/>
        <v>0</v>
      </c>
      <c r="AD19" s="15" t="s">
        <v>30</v>
      </c>
    </row>
    <row r="20" spans="1:30" s="10" customFormat="1" ht="13.5" customHeight="1">
      <c r="A20" s="9" t="s">
        <v>31</v>
      </c>
      <c r="B20" s="109"/>
      <c r="C20" s="105">
        <f t="shared" si="0"/>
        <v>0</v>
      </c>
      <c r="D20" s="85"/>
      <c r="E20" s="81">
        <f t="shared" si="1"/>
        <v>0</v>
      </c>
      <c r="F20" s="85"/>
      <c r="G20" s="81">
        <f t="shared" si="2"/>
        <v>0</v>
      </c>
      <c r="H20" s="85"/>
      <c r="I20" s="81">
        <f t="shared" si="3"/>
        <v>0</v>
      </c>
      <c r="J20" s="85"/>
      <c r="K20" s="81">
        <f t="shared" si="4"/>
        <v>0</v>
      </c>
      <c r="L20" s="86"/>
      <c r="M20" s="81">
        <f t="shared" si="5"/>
        <v>0</v>
      </c>
      <c r="N20" s="86"/>
      <c r="O20" s="81">
        <f t="shared" si="6"/>
        <v>0</v>
      </c>
      <c r="P20" s="86"/>
      <c r="Q20" s="81">
        <f t="shared" si="7"/>
        <v>0</v>
      </c>
      <c r="R20" s="86"/>
      <c r="S20" s="81">
        <f t="shared" si="8"/>
        <v>0</v>
      </c>
      <c r="T20" s="86">
        <v>1</v>
      </c>
      <c r="U20" s="81">
        <f t="shared" si="9"/>
        <v>0.004830917874396135</v>
      </c>
      <c r="V20" s="86"/>
      <c r="W20" s="81">
        <f t="shared" si="10"/>
        <v>0</v>
      </c>
      <c r="X20" s="86">
        <v>1</v>
      </c>
      <c r="Y20" s="81">
        <f t="shared" si="11"/>
        <v>0.003816793893129771</v>
      </c>
      <c r="Z20" s="86"/>
      <c r="AA20" s="81">
        <f t="shared" si="12"/>
        <v>0</v>
      </c>
      <c r="AB20" s="50">
        <f t="shared" si="13"/>
        <v>2</v>
      </c>
      <c r="AC20" s="51">
        <f t="shared" si="14"/>
        <v>0.0006101281269066504</v>
      </c>
      <c r="AD20" s="15" t="s">
        <v>31</v>
      </c>
    </row>
    <row r="21" spans="1:30" s="10" customFormat="1" ht="13.5" customHeight="1">
      <c r="A21" s="61" t="s">
        <v>32</v>
      </c>
      <c r="B21" s="108">
        <v>1</v>
      </c>
      <c r="C21" s="103">
        <f t="shared" si="0"/>
        <v>0.0010515247108307045</v>
      </c>
      <c r="D21" s="83"/>
      <c r="E21" s="78">
        <f t="shared" si="1"/>
        <v>0</v>
      </c>
      <c r="F21" s="83"/>
      <c r="G21" s="78">
        <f t="shared" si="2"/>
        <v>0</v>
      </c>
      <c r="H21" s="83"/>
      <c r="I21" s="78">
        <f t="shared" si="3"/>
        <v>0</v>
      </c>
      <c r="J21" s="83"/>
      <c r="K21" s="78">
        <f t="shared" si="4"/>
        <v>0</v>
      </c>
      <c r="L21" s="84"/>
      <c r="M21" s="78">
        <f t="shared" si="5"/>
        <v>0</v>
      </c>
      <c r="N21" s="84">
        <v>1</v>
      </c>
      <c r="O21" s="78">
        <f t="shared" si="6"/>
        <v>0.0040650406504065045</v>
      </c>
      <c r="P21" s="84">
        <v>1</v>
      </c>
      <c r="Q21" s="78">
        <f t="shared" si="7"/>
        <v>0.007352941176470588</v>
      </c>
      <c r="R21" s="84"/>
      <c r="S21" s="78">
        <f t="shared" si="8"/>
        <v>0</v>
      </c>
      <c r="T21" s="84"/>
      <c r="U21" s="78">
        <f t="shared" si="9"/>
        <v>0</v>
      </c>
      <c r="V21" s="84"/>
      <c r="W21" s="78">
        <f t="shared" si="10"/>
        <v>0</v>
      </c>
      <c r="X21" s="84"/>
      <c r="Y21" s="78">
        <f t="shared" si="11"/>
        <v>0</v>
      </c>
      <c r="Z21" s="84">
        <v>1</v>
      </c>
      <c r="AA21" s="78">
        <f t="shared" si="12"/>
        <v>0.0030864197530864196</v>
      </c>
      <c r="AB21" s="48">
        <f t="shared" si="13"/>
        <v>4</v>
      </c>
      <c r="AC21" s="49">
        <f t="shared" si="14"/>
        <v>0.0012202562538133007</v>
      </c>
      <c r="AD21" s="15" t="s">
        <v>32</v>
      </c>
    </row>
    <row r="22" spans="1:30" s="10" customFormat="1" ht="13.5" customHeight="1">
      <c r="A22" s="9" t="s">
        <v>33</v>
      </c>
      <c r="B22" s="109">
        <v>1</v>
      </c>
      <c r="C22" s="105">
        <f t="shared" si="0"/>
        <v>0.0010515247108307045</v>
      </c>
      <c r="D22" s="85"/>
      <c r="E22" s="81">
        <f t="shared" si="1"/>
        <v>0</v>
      </c>
      <c r="F22" s="85"/>
      <c r="G22" s="81">
        <f t="shared" si="2"/>
        <v>0</v>
      </c>
      <c r="H22" s="85"/>
      <c r="I22" s="81">
        <f t="shared" si="3"/>
        <v>0</v>
      </c>
      <c r="J22" s="85"/>
      <c r="K22" s="81">
        <f t="shared" si="4"/>
        <v>0</v>
      </c>
      <c r="L22" s="86">
        <v>1</v>
      </c>
      <c r="M22" s="81">
        <f t="shared" si="5"/>
        <v>0.002881844380403458</v>
      </c>
      <c r="N22" s="86"/>
      <c r="O22" s="81">
        <f t="shared" si="6"/>
        <v>0</v>
      </c>
      <c r="P22" s="86"/>
      <c r="Q22" s="81">
        <f t="shared" si="7"/>
        <v>0</v>
      </c>
      <c r="R22" s="86"/>
      <c r="S22" s="81">
        <f t="shared" si="8"/>
        <v>0</v>
      </c>
      <c r="T22" s="86">
        <v>1</v>
      </c>
      <c r="U22" s="81">
        <f t="shared" si="9"/>
        <v>0.004830917874396135</v>
      </c>
      <c r="V22" s="86"/>
      <c r="W22" s="81">
        <f t="shared" si="10"/>
        <v>0</v>
      </c>
      <c r="X22" s="86"/>
      <c r="Y22" s="81">
        <f t="shared" si="11"/>
        <v>0</v>
      </c>
      <c r="Z22" s="86">
        <v>1</v>
      </c>
      <c r="AA22" s="81">
        <f t="shared" si="12"/>
        <v>0.0030864197530864196</v>
      </c>
      <c r="AB22" s="50">
        <f t="shared" si="13"/>
        <v>4</v>
      </c>
      <c r="AC22" s="51">
        <f t="shared" si="14"/>
        <v>0.0012202562538133007</v>
      </c>
      <c r="AD22" s="15" t="s">
        <v>33</v>
      </c>
    </row>
    <row r="23" spans="1:30" s="10" customFormat="1" ht="13.5" customHeight="1">
      <c r="A23" s="98" t="s">
        <v>34</v>
      </c>
      <c r="B23" s="118">
        <v>386</v>
      </c>
      <c r="C23" s="119">
        <f t="shared" si="0"/>
        <v>0.4058885383806519</v>
      </c>
      <c r="D23" s="32">
        <v>68</v>
      </c>
      <c r="E23" s="67">
        <f t="shared" si="1"/>
        <v>0.4171779141104294</v>
      </c>
      <c r="F23" s="32">
        <v>16</v>
      </c>
      <c r="G23" s="67">
        <f t="shared" si="2"/>
        <v>0.1797752808988764</v>
      </c>
      <c r="H23" s="32">
        <v>33</v>
      </c>
      <c r="I23" s="67">
        <f t="shared" si="3"/>
        <v>0.5409836065573771</v>
      </c>
      <c r="J23" s="32">
        <v>40</v>
      </c>
      <c r="K23" s="67">
        <f t="shared" si="4"/>
        <v>0.42105263157894735</v>
      </c>
      <c r="L23" s="73">
        <v>105</v>
      </c>
      <c r="M23" s="67">
        <f t="shared" si="5"/>
        <v>0.3025936599423631</v>
      </c>
      <c r="N23" s="73">
        <v>58</v>
      </c>
      <c r="O23" s="67">
        <f t="shared" si="6"/>
        <v>0.23577235772357724</v>
      </c>
      <c r="P23" s="73">
        <v>34</v>
      </c>
      <c r="Q23" s="67">
        <f t="shared" si="7"/>
        <v>0.25</v>
      </c>
      <c r="R23" s="73">
        <v>40</v>
      </c>
      <c r="S23" s="67">
        <f t="shared" si="8"/>
        <v>0.2597402597402597</v>
      </c>
      <c r="T23" s="73">
        <v>42</v>
      </c>
      <c r="U23" s="67">
        <f t="shared" si="9"/>
        <v>0.2028985507246377</v>
      </c>
      <c r="V23" s="73">
        <v>65</v>
      </c>
      <c r="W23" s="67">
        <f t="shared" si="10"/>
        <v>0.2674897119341564</v>
      </c>
      <c r="X23" s="73">
        <v>87</v>
      </c>
      <c r="Y23" s="67">
        <f t="shared" si="11"/>
        <v>0.3320610687022901</v>
      </c>
      <c r="Z23" s="73">
        <v>96</v>
      </c>
      <c r="AA23" s="67">
        <f t="shared" si="12"/>
        <v>0.2962962962962963</v>
      </c>
      <c r="AB23" s="57">
        <f t="shared" si="13"/>
        <v>1070</v>
      </c>
      <c r="AC23" s="99">
        <f t="shared" si="14"/>
        <v>0.326418547895058</v>
      </c>
      <c r="AD23" s="125" t="s">
        <v>34</v>
      </c>
    </row>
    <row r="24" spans="1:30" s="10" customFormat="1" ht="13.5" customHeight="1">
      <c r="A24" s="9" t="s">
        <v>35</v>
      </c>
      <c r="B24" s="109">
        <v>2</v>
      </c>
      <c r="C24" s="105">
        <f t="shared" si="0"/>
        <v>0.002103049421661409</v>
      </c>
      <c r="D24" s="85"/>
      <c r="E24" s="81">
        <f t="shared" si="1"/>
        <v>0</v>
      </c>
      <c r="F24" s="85"/>
      <c r="G24" s="81">
        <f t="shared" si="2"/>
        <v>0</v>
      </c>
      <c r="H24" s="85"/>
      <c r="I24" s="81">
        <f t="shared" si="3"/>
        <v>0</v>
      </c>
      <c r="J24" s="85"/>
      <c r="K24" s="81">
        <f t="shared" si="4"/>
        <v>0</v>
      </c>
      <c r="L24" s="86"/>
      <c r="M24" s="81">
        <f t="shared" si="5"/>
        <v>0</v>
      </c>
      <c r="N24" s="86"/>
      <c r="O24" s="81">
        <f t="shared" si="6"/>
        <v>0</v>
      </c>
      <c r="P24" s="86">
        <v>2</v>
      </c>
      <c r="Q24" s="81">
        <f t="shared" si="7"/>
        <v>0.014705882352941176</v>
      </c>
      <c r="R24" s="86"/>
      <c r="S24" s="81">
        <f t="shared" si="8"/>
        <v>0</v>
      </c>
      <c r="T24" s="86"/>
      <c r="U24" s="81">
        <f t="shared" si="9"/>
        <v>0</v>
      </c>
      <c r="V24" s="86"/>
      <c r="W24" s="81">
        <f t="shared" si="10"/>
        <v>0</v>
      </c>
      <c r="X24" s="86"/>
      <c r="Y24" s="81">
        <f t="shared" si="11"/>
        <v>0</v>
      </c>
      <c r="Z24" s="86">
        <v>2</v>
      </c>
      <c r="AA24" s="81">
        <f t="shared" si="12"/>
        <v>0.006172839506172839</v>
      </c>
      <c r="AB24" s="50">
        <f t="shared" si="13"/>
        <v>6</v>
      </c>
      <c r="AC24" s="51">
        <f t="shared" si="14"/>
        <v>0.0018303843807199512</v>
      </c>
      <c r="AD24" s="15" t="s">
        <v>35</v>
      </c>
    </row>
    <row r="25" spans="1:30" s="10" customFormat="1" ht="13.5" customHeight="1">
      <c r="A25" s="61" t="s">
        <v>36</v>
      </c>
      <c r="B25" s="108">
        <v>8</v>
      </c>
      <c r="C25" s="103">
        <f t="shared" si="0"/>
        <v>0.008412197686645636</v>
      </c>
      <c r="D25" s="83">
        <v>3</v>
      </c>
      <c r="E25" s="78">
        <f t="shared" si="1"/>
        <v>0.018404907975460124</v>
      </c>
      <c r="F25" s="83"/>
      <c r="G25" s="78">
        <f t="shared" si="2"/>
        <v>0</v>
      </c>
      <c r="H25" s="83"/>
      <c r="I25" s="78">
        <f t="shared" si="3"/>
        <v>0</v>
      </c>
      <c r="J25" s="83">
        <v>1</v>
      </c>
      <c r="K25" s="78">
        <f t="shared" si="4"/>
        <v>0.010526315789473684</v>
      </c>
      <c r="L25" s="84">
        <v>3</v>
      </c>
      <c r="M25" s="78">
        <f t="shared" si="5"/>
        <v>0.008645533141210375</v>
      </c>
      <c r="N25" s="84"/>
      <c r="O25" s="78">
        <f t="shared" si="6"/>
        <v>0</v>
      </c>
      <c r="P25" s="84">
        <v>1</v>
      </c>
      <c r="Q25" s="78">
        <f t="shared" si="7"/>
        <v>0.007352941176470588</v>
      </c>
      <c r="R25" s="84">
        <v>2</v>
      </c>
      <c r="S25" s="78">
        <f t="shared" si="8"/>
        <v>0.012987012987012988</v>
      </c>
      <c r="T25" s="84">
        <v>1</v>
      </c>
      <c r="U25" s="78">
        <f t="shared" si="9"/>
        <v>0.004830917874396135</v>
      </c>
      <c r="V25" s="84">
        <v>2</v>
      </c>
      <c r="W25" s="78">
        <f t="shared" si="10"/>
        <v>0.00823045267489712</v>
      </c>
      <c r="X25" s="84">
        <v>1</v>
      </c>
      <c r="Y25" s="78">
        <f t="shared" si="11"/>
        <v>0.003816793893129771</v>
      </c>
      <c r="Z25" s="84">
        <v>1</v>
      </c>
      <c r="AA25" s="78">
        <f t="shared" si="12"/>
        <v>0.0030864197530864196</v>
      </c>
      <c r="AB25" s="48">
        <f t="shared" si="13"/>
        <v>23</v>
      </c>
      <c r="AC25" s="49">
        <f t="shared" si="14"/>
        <v>0.007016473459426479</v>
      </c>
      <c r="AD25" s="15" t="s">
        <v>36</v>
      </c>
    </row>
    <row r="26" spans="1:30" ht="13.5" customHeight="1" thickBot="1">
      <c r="A26" s="6" t="s">
        <v>37</v>
      </c>
      <c r="B26" s="120">
        <v>4</v>
      </c>
      <c r="C26" s="105">
        <f t="shared" si="0"/>
        <v>0.004206098843322818</v>
      </c>
      <c r="D26" s="87"/>
      <c r="E26" s="81">
        <f t="shared" si="1"/>
        <v>0</v>
      </c>
      <c r="F26" s="87"/>
      <c r="G26" s="81">
        <f t="shared" si="2"/>
        <v>0</v>
      </c>
      <c r="H26" s="87"/>
      <c r="I26" s="81">
        <f t="shared" si="3"/>
        <v>0</v>
      </c>
      <c r="J26" s="80">
        <v>2</v>
      </c>
      <c r="K26" s="81">
        <f t="shared" si="4"/>
        <v>0.021052631578947368</v>
      </c>
      <c r="L26" s="82">
        <v>1</v>
      </c>
      <c r="M26" s="81">
        <f t="shared" si="5"/>
        <v>0.002881844380403458</v>
      </c>
      <c r="N26" s="82"/>
      <c r="O26" s="81">
        <f t="shared" si="6"/>
        <v>0</v>
      </c>
      <c r="P26" s="82"/>
      <c r="Q26" s="81">
        <f t="shared" si="7"/>
        <v>0</v>
      </c>
      <c r="R26" s="82"/>
      <c r="S26" s="81">
        <f t="shared" si="8"/>
        <v>0</v>
      </c>
      <c r="T26" s="82"/>
      <c r="U26" s="81">
        <f t="shared" si="9"/>
        <v>0</v>
      </c>
      <c r="V26" s="82"/>
      <c r="W26" s="81">
        <f t="shared" si="10"/>
        <v>0</v>
      </c>
      <c r="X26" s="82">
        <v>1</v>
      </c>
      <c r="Y26" s="81">
        <f t="shared" si="11"/>
        <v>0.003816793893129771</v>
      </c>
      <c r="Z26" s="82">
        <v>1</v>
      </c>
      <c r="AA26" s="81">
        <f t="shared" si="12"/>
        <v>0.0030864197530864196</v>
      </c>
      <c r="AB26" s="50">
        <f t="shared" si="13"/>
        <v>9</v>
      </c>
      <c r="AC26" s="51">
        <f t="shared" si="14"/>
        <v>0.002745576571079927</v>
      </c>
      <c r="AD26" s="20" t="s">
        <v>37</v>
      </c>
    </row>
    <row r="27" spans="1:30" s="2" customFormat="1" ht="13.5" customHeight="1" thickBot="1">
      <c r="A27" s="8" t="s">
        <v>13</v>
      </c>
      <c r="B27" s="121">
        <f>SUM(B2:B26)</f>
        <v>951</v>
      </c>
      <c r="C27" s="122">
        <f>B27/B$27</f>
        <v>1</v>
      </c>
      <c r="D27" s="24">
        <f>SUM(D2:D26)</f>
        <v>163</v>
      </c>
      <c r="E27" s="12">
        <f>D27/D$27</f>
        <v>1</v>
      </c>
      <c r="F27" s="11">
        <f>SUM(F2:F26)</f>
        <v>89</v>
      </c>
      <c r="G27" s="25">
        <f>F27/F$27</f>
        <v>1</v>
      </c>
      <c r="H27" s="11">
        <f>SUM(H2:H26)</f>
        <v>61</v>
      </c>
      <c r="I27" s="25">
        <f>H27/H$27</f>
        <v>1</v>
      </c>
      <c r="J27" s="24">
        <f>SUM(J2:J26)</f>
        <v>95</v>
      </c>
      <c r="K27" s="12">
        <f>J27/J$27</f>
        <v>1</v>
      </c>
      <c r="L27" s="26">
        <f>SUM(L2:L26)</f>
        <v>347</v>
      </c>
      <c r="M27" s="12">
        <f>L27/L$27</f>
        <v>1</v>
      </c>
      <c r="N27" s="26">
        <f>SUM(N2:N26)</f>
        <v>246</v>
      </c>
      <c r="O27" s="12">
        <f>N27/N$27</f>
        <v>1</v>
      </c>
      <c r="P27" s="26">
        <f>SUM(P2:P26)</f>
        <v>136</v>
      </c>
      <c r="Q27" s="12">
        <f>P27/P$27</f>
        <v>1</v>
      </c>
      <c r="R27" s="26">
        <f>SUM(R2:R26)</f>
        <v>154</v>
      </c>
      <c r="S27" s="12">
        <f>R27/R$27</f>
        <v>1</v>
      </c>
      <c r="T27" s="26">
        <f>SUM(T2:T26)</f>
        <v>207</v>
      </c>
      <c r="U27" s="12">
        <f>T27/T$27</f>
        <v>1</v>
      </c>
      <c r="V27" s="26">
        <f>SUM(V2:V26)</f>
        <v>243</v>
      </c>
      <c r="W27" s="12">
        <f>V27/V$27</f>
        <v>1</v>
      </c>
      <c r="X27" s="26">
        <f>SUM(X2:X26)</f>
        <v>262</v>
      </c>
      <c r="Y27" s="12">
        <f>X27/X$27</f>
        <v>1</v>
      </c>
      <c r="Z27" s="26">
        <f>SUM(Z2:Z26)</f>
        <v>324</v>
      </c>
      <c r="AA27" s="12">
        <f>Z27/Z$27</f>
        <v>1</v>
      </c>
      <c r="AB27" s="58">
        <f>SUM(Z27,X27,V27,T27,R27,P27,N27,L27,J27,H27,F27,D27,B27)</f>
        <v>3278</v>
      </c>
      <c r="AC27" s="59">
        <f t="shared" si="14"/>
        <v>1</v>
      </c>
      <c r="AD27" s="21"/>
    </row>
    <row r="28" ht="13.5" thickBot="1"/>
    <row r="29" spans="1:29" ht="12.75">
      <c r="A29" s="33" t="s">
        <v>38</v>
      </c>
      <c r="B29" s="43">
        <v>970</v>
      </c>
      <c r="C29" s="44"/>
      <c r="D29" s="34">
        <v>168</v>
      </c>
      <c r="E29" s="34"/>
      <c r="F29" s="33">
        <v>89</v>
      </c>
      <c r="G29" s="44"/>
      <c r="H29" s="34">
        <v>61</v>
      </c>
      <c r="I29" s="34"/>
      <c r="J29" s="33">
        <v>96</v>
      </c>
      <c r="K29" s="44"/>
      <c r="L29" s="34">
        <v>356</v>
      </c>
      <c r="M29" s="34"/>
      <c r="N29" s="33">
        <v>249</v>
      </c>
      <c r="O29" s="44"/>
      <c r="P29" s="34">
        <v>140</v>
      </c>
      <c r="Q29" s="34"/>
      <c r="R29" s="33">
        <v>160</v>
      </c>
      <c r="S29" s="44"/>
      <c r="T29" s="34">
        <v>209</v>
      </c>
      <c r="U29" s="34"/>
      <c r="V29" s="33">
        <v>248</v>
      </c>
      <c r="W29" s="44"/>
      <c r="X29" s="34">
        <v>273</v>
      </c>
      <c r="Y29" s="34"/>
      <c r="Z29" s="43">
        <v>333</v>
      </c>
      <c r="AA29" s="44"/>
      <c r="AB29" s="35">
        <f>SUM(B29:AA29)</f>
        <v>3352</v>
      </c>
      <c r="AC29" s="36"/>
    </row>
    <row r="30" spans="1:29" ht="12.75">
      <c r="A30" s="23" t="s">
        <v>39</v>
      </c>
      <c r="B30" s="23">
        <f>B29-B31</f>
        <v>951</v>
      </c>
      <c r="C30" s="45"/>
      <c r="D30" s="40">
        <f>D29-D31</f>
        <v>163</v>
      </c>
      <c r="E30" s="40"/>
      <c r="F30" s="23">
        <f>F29-F31</f>
        <v>89</v>
      </c>
      <c r="G30" s="45"/>
      <c r="H30" s="40">
        <f>H29-H31</f>
        <v>61</v>
      </c>
      <c r="I30" s="40"/>
      <c r="J30" s="23">
        <f>J29-J31</f>
        <v>95</v>
      </c>
      <c r="K30" s="45"/>
      <c r="L30" s="40">
        <f>L29-L31</f>
        <v>347</v>
      </c>
      <c r="M30" s="40"/>
      <c r="N30" s="23">
        <f>N29-N31</f>
        <v>246</v>
      </c>
      <c r="O30" s="45"/>
      <c r="P30" s="40">
        <f>P29-P31</f>
        <v>136</v>
      </c>
      <c r="Q30" s="40"/>
      <c r="R30" s="23">
        <f>R29-R31</f>
        <v>154</v>
      </c>
      <c r="S30" s="45"/>
      <c r="T30" s="40">
        <f>T29-T31</f>
        <v>207</v>
      </c>
      <c r="U30" s="40"/>
      <c r="V30" s="23">
        <f>V29-V31</f>
        <v>243</v>
      </c>
      <c r="W30" s="45"/>
      <c r="X30" s="40">
        <f>X29-X31</f>
        <v>262</v>
      </c>
      <c r="Y30" s="40"/>
      <c r="Z30" s="23">
        <f>Z29-Z31</f>
        <v>324</v>
      </c>
      <c r="AA30" s="45"/>
      <c r="AB30" s="41">
        <f>SUM(B30:AA30)</f>
        <v>3278</v>
      </c>
      <c r="AC30" s="42">
        <f>AB30/AB29</f>
        <v>0.9779236276849642</v>
      </c>
    </row>
    <row r="31" spans="1:29" ht="13.5" thickBot="1">
      <c r="A31" s="3" t="s">
        <v>40</v>
      </c>
      <c r="B31" s="3">
        <v>19</v>
      </c>
      <c r="C31" s="4"/>
      <c r="D31" s="37">
        <v>5</v>
      </c>
      <c r="E31" s="37"/>
      <c r="F31" s="3">
        <v>0</v>
      </c>
      <c r="G31" s="4"/>
      <c r="H31" s="37">
        <v>0</v>
      </c>
      <c r="I31" s="37"/>
      <c r="J31" s="3">
        <v>1</v>
      </c>
      <c r="K31" s="4"/>
      <c r="L31" s="37">
        <v>9</v>
      </c>
      <c r="M31" s="37"/>
      <c r="N31" s="3">
        <v>3</v>
      </c>
      <c r="O31" s="4"/>
      <c r="P31" s="37">
        <v>4</v>
      </c>
      <c r="Q31" s="37"/>
      <c r="R31" s="3">
        <v>6</v>
      </c>
      <c r="S31" s="4"/>
      <c r="T31" s="37">
        <v>2</v>
      </c>
      <c r="U31" s="37"/>
      <c r="V31" s="3">
        <v>5</v>
      </c>
      <c r="W31" s="4"/>
      <c r="X31" s="37">
        <v>11</v>
      </c>
      <c r="Y31" s="37"/>
      <c r="Z31" s="3">
        <v>9</v>
      </c>
      <c r="AA31" s="4"/>
      <c r="AB31" s="38">
        <f>SUM(B31:Z31)</f>
        <v>74</v>
      </c>
      <c r="AC31" s="39">
        <f>AB31/AB29</f>
        <v>0.0220763723150358</v>
      </c>
    </row>
  </sheetData>
  <sheetProtection/>
  <mergeCells count="14">
    <mergeCell ref="B1:C1"/>
    <mergeCell ref="D1:E1"/>
    <mergeCell ref="F1:G1"/>
    <mergeCell ref="H1:I1"/>
    <mergeCell ref="J1:K1"/>
    <mergeCell ref="L1:M1"/>
    <mergeCell ref="Z1:AA1"/>
    <mergeCell ref="AB1:AC1"/>
    <mergeCell ref="N1:O1"/>
    <mergeCell ref="P1:Q1"/>
    <mergeCell ref="R1:S1"/>
    <mergeCell ref="T1:U1"/>
    <mergeCell ref="V1:W1"/>
    <mergeCell ref="X1:Y1"/>
  </mergeCells>
  <conditionalFormatting sqref="B2:AA26 B29 Z29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Z17" sqref="Z17"/>
    </sheetView>
  </sheetViews>
  <sheetFormatPr defaultColWidth="9.140625" defaultRowHeight="12.75"/>
  <cols>
    <col min="1" max="1" width="4.28125" style="0" customWidth="1"/>
    <col min="2" max="2" width="32.421875" style="0" customWidth="1"/>
    <col min="3" max="3" width="4.7109375" style="0" customWidth="1"/>
    <col min="4" max="4" width="8.28125" style="0" customWidth="1"/>
    <col min="5" max="5" width="4.7109375" style="0" customWidth="1"/>
    <col min="6" max="6" width="8.28125" style="0" customWidth="1"/>
    <col min="7" max="7" width="4.7109375" style="0" customWidth="1"/>
    <col min="8" max="8" width="8.28125" style="0" customWidth="1"/>
    <col min="9" max="9" width="4.7109375" style="0" customWidth="1"/>
    <col min="10" max="10" width="8.28125" style="0" customWidth="1"/>
    <col min="11" max="11" width="4.7109375" style="0" customWidth="1"/>
    <col min="12" max="12" width="8.28125" style="0" customWidth="1"/>
    <col min="13" max="13" width="4.7109375" style="0" customWidth="1"/>
    <col min="14" max="14" width="8.28125" style="0" customWidth="1"/>
    <col min="15" max="15" width="4.7109375" style="0" customWidth="1"/>
    <col min="16" max="16" width="8.28125" style="0" customWidth="1"/>
    <col min="17" max="17" width="4.7109375" style="0" customWidth="1"/>
    <col min="18" max="18" width="8.28125" style="0" customWidth="1"/>
    <col min="19" max="19" width="4.7109375" style="0" customWidth="1"/>
    <col min="20" max="20" width="8.28125" style="0" customWidth="1"/>
    <col min="21" max="21" width="4.7109375" style="0" customWidth="1"/>
    <col min="22" max="22" width="8.28125" style="0" customWidth="1"/>
    <col min="23" max="23" width="4.7109375" style="0" customWidth="1"/>
    <col min="24" max="24" width="8.28125" style="0" customWidth="1"/>
    <col min="25" max="25" width="4.7109375" style="0" customWidth="1"/>
    <col min="26" max="26" width="8.28125" style="0" customWidth="1"/>
    <col min="27" max="27" width="4.7109375" style="0" customWidth="1"/>
    <col min="28" max="28" width="8.28125" style="0" customWidth="1"/>
    <col min="29" max="29" width="8.00390625" style="0" customWidth="1"/>
    <col min="30" max="30" width="8.28125" style="0" customWidth="1"/>
  </cols>
  <sheetData>
    <row r="1" spans="1:31" s="1" customFormat="1" ht="33.75" customHeight="1" thickBot="1">
      <c r="A1" s="217" t="s">
        <v>45</v>
      </c>
      <c r="B1" s="218"/>
      <c r="C1" s="219" t="s">
        <v>0</v>
      </c>
      <c r="D1" s="220"/>
      <c r="E1" s="213" t="s">
        <v>1</v>
      </c>
      <c r="F1" s="214"/>
      <c r="G1" s="213" t="s">
        <v>2</v>
      </c>
      <c r="H1" s="214"/>
      <c r="I1" s="213" t="s">
        <v>3</v>
      </c>
      <c r="J1" s="214"/>
      <c r="K1" s="213" t="s">
        <v>4</v>
      </c>
      <c r="L1" s="214"/>
      <c r="M1" s="213" t="s">
        <v>5</v>
      </c>
      <c r="N1" s="214"/>
      <c r="O1" s="213" t="s">
        <v>6</v>
      </c>
      <c r="P1" s="214"/>
      <c r="Q1" s="213" t="s">
        <v>7</v>
      </c>
      <c r="R1" s="214"/>
      <c r="S1" s="213" t="s">
        <v>8</v>
      </c>
      <c r="T1" s="214"/>
      <c r="U1" s="213" t="s">
        <v>9</v>
      </c>
      <c r="V1" s="214"/>
      <c r="W1" s="213" t="s">
        <v>10</v>
      </c>
      <c r="X1" s="214"/>
      <c r="Y1" s="213" t="s">
        <v>11</v>
      </c>
      <c r="Z1" s="214"/>
      <c r="AA1" s="213" t="s">
        <v>12</v>
      </c>
      <c r="AB1" s="214"/>
      <c r="AC1" s="215" t="s">
        <v>13</v>
      </c>
      <c r="AD1" s="216"/>
      <c r="AE1" s="134"/>
    </row>
    <row r="2" spans="1:30" ht="13.5" customHeight="1">
      <c r="A2" s="170">
        <v>1</v>
      </c>
      <c r="B2" s="135" t="s">
        <v>41</v>
      </c>
      <c r="C2" s="162"/>
      <c r="D2" s="150">
        <f>IF(ISBLANK(C2),"",C2/C$33)</f>
      </c>
      <c r="E2" s="162"/>
      <c r="F2" s="150">
        <f>IF(ISBLANK(E2),"",E2/E$33)</f>
      </c>
      <c r="G2" s="162"/>
      <c r="H2" s="150">
        <f>IF(ISBLANK(G2),"",G2/G$33)</f>
      </c>
      <c r="I2" s="162"/>
      <c r="J2" s="150">
        <f>IF(ISBLANK(I2),"",I2/I$33)</f>
      </c>
      <c r="K2" s="162"/>
      <c r="L2" s="150">
        <f>IF(ISBLANK(K2),"",K2/K$33)</f>
      </c>
      <c r="M2" s="162">
        <v>1</v>
      </c>
      <c r="N2" s="150">
        <f>IF(ISBLANK(M2),"",M2/M$33)</f>
        <v>0.0030120481927710845</v>
      </c>
      <c r="O2" s="162"/>
      <c r="P2" s="150">
        <f>IF(ISBLANK(O2),"",O2/O$33)</f>
      </c>
      <c r="Q2" s="162">
        <v>3</v>
      </c>
      <c r="R2" s="150">
        <f>IF(ISBLANK(Q2),"",Q2/Q$33)</f>
        <v>0.025210084033613446</v>
      </c>
      <c r="S2" s="162"/>
      <c r="T2" s="150">
        <f>IF(ISBLANK(S2),"",S2/S$33)</f>
      </c>
      <c r="U2" s="162"/>
      <c r="V2" s="150">
        <f>IF(ISBLANK(U2),"",U2/U$33)</f>
      </c>
      <c r="W2" s="162"/>
      <c r="X2" s="150">
        <f>IF(ISBLANK(W2),"",W2/W$33)</f>
      </c>
      <c r="Y2" s="162">
        <v>1</v>
      </c>
      <c r="Z2" s="150">
        <f>IF(ISBLANK(Y2),"",Y2/Y$33)</f>
        <v>0.004149377593360996</v>
      </c>
      <c r="AA2" s="162"/>
      <c r="AB2" s="150">
        <f>IF(ISBLANK(AA2),"",AA2/AA$33)</f>
      </c>
      <c r="AC2" s="178">
        <f aca="true" t="shared" si="0" ref="AC2:AC32">IF(SUM(AA2,Y2,W2,U2,S2,Q2,O2,M2,K2,I2,G2,E2,C2)=0,"",SUM(AA2,Y2,W2,U2,S2,Q2,O2,M2,K2,I2,G2,E2,C2))</f>
        <v>5</v>
      </c>
      <c r="AD2" s="179">
        <f>IF(AC2="","",AC2/AC$33)</f>
        <v>0.001644736842105263</v>
      </c>
    </row>
    <row r="3" spans="1:30" ht="13.5" customHeight="1">
      <c r="A3" s="171">
        <v>2</v>
      </c>
      <c r="B3" s="136" t="s">
        <v>43</v>
      </c>
      <c r="C3" s="163">
        <v>3</v>
      </c>
      <c r="D3" s="150">
        <f>IF(ISBLANK(C3),"",C3/C$33)</f>
        <v>0.003089598352214212</v>
      </c>
      <c r="E3" s="163"/>
      <c r="F3" s="150">
        <f aca="true" t="shared" si="1" ref="F3:F32">IF(ISBLANK(E3),"",E3/E$33)</f>
      </c>
      <c r="G3" s="163"/>
      <c r="H3" s="150">
        <f aca="true" t="shared" si="2" ref="H3:H32">IF(ISBLANK(G3),"",G3/G$33)</f>
      </c>
      <c r="I3" s="163"/>
      <c r="J3" s="150">
        <f aca="true" t="shared" si="3" ref="J3:J32">IF(ISBLANK(I3),"",I3/I$33)</f>
      </c>
      <c r="K3" s="163">
        <v>1</v>
      </c>
      <c r="L3" s="150">
        <f aca="true" t="shared" si="4" ref="L3:L32">IF(ISBLANK(K3),"",K3/K$33)</f>
        <v>0.013157894736842105</v>
      </c>
      <c r="M3" s="163">
        <v>1</v>
      </c>
      <c r="N3" s="150">
        <f aca="true" t="shared" si="5" ref="N3:N32">IF(ISBLANK(M3),"",M3/M$33)</f>
        <v>0.0030120481927710845</v>
      </c>
      <c r="O3" s="163"/>
      <c r="P3" s="150">
        <f aca="true" t="shared" si="6" ref="P3:P32">IF(ISBLANK(O3),"",O3/O$33)</f>
      </c>
      <c r="Q3" s="163"/>
      <c r="R3" s="150">
        <f aca="true" t="shared" si="7" ref="R3:R32">IF(ISBLANK(Q3),"",Q3/Q$33)</f>
      </c>
      <c r="S3" s="163"/>
      <c r="T3" s="150">
        <f aca="true" t="shared" si="8" ref="T3:T32">IF(ISBLANK(S3),"",S3/S$33)</f>
      </c>
      <c r="U3" s="163"/>
      <c r="V3" s="150">
        <f aca="true" t="shared" si="9" ref="V3:V32">IF(ISBLANK(U3),"",U3/U$33)</f>
      </c>
      <c r="W3" s="163">
        <v>2</v>
      </c>
      <c r="X3" s="150">
        <f aca="true" t="shared" si="10" ref="X3:X32">IF(ISBLANK(W3),"",W3/W$33)</f>
        <v>0.00975609756097561</v>
      </c>
      <c r="Y3" s="163">
        <v>4</v>
      </c>
      <c r="Z3" s="150">
        <f aca="true" t="shared" si="11" ref="Z3:Z32">IF(ISBLANK(Y3),"",Y3/Y$33)</f>
        <v>0.016597510373443983</v>
      </c>
      <c r="AA3" s="163">
        <v>1</v>
      </c>
      <c r="AB3" s="150">
        <f aca="true" t="shared" si="12" ref="AB3:AB32">IF(ISBLANK(AA3),"",AA3/AA$33)</f>
        <v>0.003105590062111801</v>
      </c>
      <c r="AC3" s="180">
        <f t="shared" si="0"/>
        <v>12</v>
      </c>
      <c r="AD3" s="179">
        <f>IF(AC3="","",AC3/AC$33)</f>
        <v>0.003947368421052632</v>
      </c>
    </row>
    <row r="4" spans="1:30" ht="13.5" customHeight="1">
      <c r="A4" s="171">
        <v>3</v>
      </c>
      <c r="B4" s="137" t="s">
        <v>44</v>
      </c>
      <c r="C4" s="164">
        <v>3</v>
      </c>
      <c r="D4" s="150">
        <f aca="true" t="shared" si="13" ref="D4:D32">IF(ISBLANK(C4),"",C4/C$33)</f>
        <v>0.003089598352214212</v>
      </c>
      <c r="E4" s="164"/>
      <c r="F4" s="150">
        <f t="shared" si="1"/>
      </c>
      <c r="G4" s="164"/>
      <c r="H4" s="150">
        <f t="shared" si="2"/>
      </c>
      <c r="I4" s="164"/>
      <c r="J4" s="150">
        <f t="shared" si="3"/>
      </c>
      <c r="K4" s="164"/>
      <c r="L4" s="150">
        <f t="shared" si="4"/>
      </c>
      <c r="M4" s="164">
        <v>4</v>
      </c>
      <c r="N4" s="150">
        <f t="shared" si="5"/>
        <v>0.012048192771084338</v>
      </c>
      <c r="O4" s="164"/>
      <c r="P4" s="150">
        <f t="shared" si="6"/>
      </c>
      <c r="Q4" s="164"/>
      <c r="R4" s="150">
        <f t="shared" si="7"/>
      </c>
      <c r="S4" s="164">
        <v>1</v>
      </c>
      <c r="T4" s="150">
        <f t="shared" si="8"/>
        <v>0.008064516129032258</v>
      </c>
      <c r="U4" s="164">
        <v>2</v>
      </c>
      <c r="V4" s="150">
        <f t="shared" si="9"/>
        <v>0.015625</v>
      </c>
      <c r="W4" s="164"/>
      <c r="X4" s="150">
        <f t="shared" si="10"/>
      </c>
      <c r="Y4" s="164"/>
      <c r="Z4" s="150">
        <f t="shared" si="11"/>
      </c>
      <c r="AA4" s="164"/>
      <c r="AB4" s="150">
        <f t="shared" si="12"/>
      </c>
      <c r="AC4" s="181">
        <f t="shared" si="0"/>
        <v>10</v>
      </c>
      <c r="AD4" s="179">
        <f aca="true" t="shared" si="14" ref="AD4:AD32">IF(AC4="","",AC4/AC$33)</f>
        <v>0.003289473684210526</v>
      </c>
    </row>
    <row r="5" spans="1:30" ht="13.5" customHeight="1">
      <c r="A5" s="171">
        <v>4</v>
      </c>
      <c r="B5" s="141" t="s">
        <v>46</v>
      </c>
      <c r="C5" s="163">
        <v>10</v>
      </c>
      <c r="D5" s="150">
        <f t="shared" si="13"/>
        <v>0.010298661174047374</v>
      </c>
      <c r="E5" s="163">
        <v>1</v>
      </c>
      <c r="F5" s="150">
        <f t="shared" si="1"/>
        <v>0.00558659217877095</v>
      </c>
      <c r="G5" s="163"/>
      <c r="H5" s="150">
        <f t="shared" si="2"/>
      </c>
      <c r="I5" s="163">
        <v>1</v>
      </c>
      <c r="J5" s="150">
        <f t="shared" si="3"/>
        <v>0.021739130434782608</v>
      </c>
      <c r="K5" s="163"/>
      <c r="L5" s="150">
        <f t="shared" si="4"/>
      </c>
      <c r="M5" s="163">
        <v>3</v>
      </c>
      <c r="N5" s="150">
        <f t="shared" si="5"/>
        <v>0.009036144578313253</v>
      </c>
      <c r="O5" s="163">
        <v>4</v>
      </c>
      <c r="P5" s="150">
        <f t="shared" si="6"/>
        <v>0.017699115044247787</v>
      </c>
      <c r="Q5" s="163">
        <v>1</v>
      </c>
      <c r="R5" s="150">
        <f t="shared" si="7"/>
        <v>0.008403361344537815</v>
      </c>
      <c r="S5" s="163"/>
      <c r="T5" s="150">
        <f t="shared" si="8"/>
      </c>
      <c r="U5" s="163"/>
      <c r="V5" s="150">
        <f t="shared" si="9"/>
      </c>
      <c r="W5" s="163">
        <v>2</v>
      </c>
      <c r="X5" s="150">
        <f t="shared" si="10"/>
        <v>0.00975609756097561</v>
      </c>
      <c r="Y5" s="163"/>
      <c r="Z5" s="150">
        <f t="shared" si="11"/>
      </c>
      <c r="AA5" s="163">
        <v>3</v>
      </c>
      <c r="AB5" s="150">
        <f t="shared" si="12"/>
        <v>0.009316770186335404</v>
      </c>
      <c r="AC5" s="180">
        <f t="shared" si="0"/>
        <v>25</v>
      </c>
      <c r="AD5" s="179">
        <f t="shared" si="14"/>
        <v>0.008223684210526315</v>
      </c>
    </row>
    <row r="6" spans="1:30" ht="13.5" customHeight="1">
      <c r="A6" s="171">
        <v>5</v>
      </c>
      <c r="B6" s="142" t="s">
        <v>47</v>
      </c>
      <c r="C6" s="164">
        <v>6</v>
      </c>
      <c r="D6" s="150">
        <f t="shared" si="13"/>
        <v>0.006179196704428424</v>
      </c>
      <c r="E6" s="164">
        <v>1</v>
      </c>
      <c r="F6" s="150">
        <f t="shared" si="1"/>
        <v>0.00558659217877095</v>
      </c>
      <c r="G6" s="164"/>
      <c r="H6" s="150">
        <f t="shared" si="2"/>
      </c>
      <c r="I6" s="164"/>
      <c r="J6" s="150">
        <f t="shared" si="3"/>
      </c>
      <c r="K6" s="164">
        <v>1</v>
      </c>
      <c r="L6" s="150">
        <f t="shared" si="4"/>
        <v>0.013157894736842105</v>
      </c>
      <c r="M6" s="164">
        <v>2</v>
      </c>
      <c r="N6" s="150">
        <f t="shared" si="5"/>
        <v>0.006024096385542169</v>
      </c>
      <c r="O6" s="164">
        <v>1</v>
      </c>
      <c r="P6" s="150">
        <f t="shared" si="6"/>
        <v>0.004424778761061947</v>
      </c>
      <c r="Q6" s="164"/>
      <c r="R6" s="150">
        <f t="shared" si="7"/>
      </c>
      <c r="S6" s="164">
        <v>1</v>
      </c>
      <c r="T6" s="150">
        <f t="shared" si="8"/>
        <v>0.008064516129032258</v>
      </c>
      <c r="U6" s="164"/>
      <c r="V6" s="150">
        <f t="shared" si="9"/>
      </c>
      <c r="W6" s="164"/>
      <c r="X6" s="150">
        <f t="shared" si="10"/>
      </c>
      <c r="Y6" s="164">
        <v>1</v>
      </c>
      <c r="Z6" s="150">
        <f t="shared" si="11"/>
        <v>0.004149377593360996</v>
      </c>
      <c r="AA6" s="164">
        <v>1</v>
      </c>
      <c r="AB6" s="150">
        <f t="shared" si="12"/>
        <v>0.003105590062111801</v>
      </c>
      <c r="AC6" s="181">
        <f t="shared" si="0"/>
        <v>14</v>
      </c>
      <c r="AD6" s="179">
        <f t="shared" si="14"/>
        <v>0.004605263157894736</v>
      </c>
    </row>
    <row r="7" spans="1:30" ht="13.5" customHeight="1">
      <c r="A7" s="171">
        <v>6</v>
      </c>
      <c r="B7" s="141" t="s">
        <v>48</v>
      </c>
      <c r="C7" s="163">
        <v>16</v>
      </c>
      <c r="D7" s="150">
        <f t="shared" si="13"/>
        <v>0.016477857878475798</v>
      </c>
      <c r="E7" s="163">
        <v>3</v>
      </c>
      <c r="F7" s="150">
        <f t="shared" si="1"/>
        <v>0.01675977653631285</v>
      </c>
      <c r="G7" s="163">
        <v>3</v>
      </c>
      <c r="H7" s="150">
        <f t="shared" si="2"/>
        <v>0.04225352112676056</v>
      </c>
      <c r="I7" s="163"/>
      <c r="J7" s="150">
        <f t="shared" si="3"/>
      </c>
      <c r="K7" s="163">
        <v>1</v>
      </c>
      <c r="L7" s="150">
        <f t="shared" si="4"/>
        <v>0.013157894736842105</v>
      </c>
      <c r="M7" s="163">
        <v>9</v>
      </c>
      <c r="N7" s="150">
        <f t="shared" si="5"/>
        <v>0.02710843373493976</v>
      </c>
      <c r="O7" s="163">
        <v>5</v>
      </c>
      <c r="P7" s="150">
        <f t="shared" si="6"/>
        <v>0.022123893805309734</v>
      </c>
      <c r="Q7" s="163">
        <v>3</v>
      </c>
      <c r="R7" s="150">
        <f t="shared" si="7"/>
        <v>0.025210084033613446</v>
      </c>
      <c r="S7" s="163">
        <v>3</v>
      </c>
      <c r="T7" s="150">
        <f t="shared" si="8"/>
        <v>0.024193548387096774</v>
      </c>
      <c r="U7" s="163">
        <v>2</v>
      </c>
      <c r="V7" s="150">
        <f t="shared" si="9"/>
        <v>0.015625</v>
      </c>
      <c r="W7" s="163">
        <v>3</v>
      </c>
      <c r="X7" s="150">
        <f t="shared" si="10"/>
        <v>0.014634146341463415</v>
      </c>
      <c r="Y7" s="163">
        <v>8</v>
      </c>
      <c r="Z7" s="150">
        <f t="shared" si="11"/>
        <v>0.03319502074688797</v>
      </c>
      <c r="AA7" s="163">
        <v>5</v>
      </c>
      <c r="AB7" s="150">
        <f t="shared" si="12"/>
        <v>0.015527950310559006</v>
      </c>
      <c r="AC7" s="180">
        <f t="shared" si="0"/>
        <v>61</v>
      </c>
      <c r="AD7" s="179">
        <f t="shared" si="14"/>
        <v>0.02006578947368421</v>
      </c>
    </row>
    <row r="8" spans="1:30" s="10" customFormat="1" ht="13.5" customHeight="1">
      <c r="A8" s="171">
        <v>7</v>
      </c>
      <c r="B8" s="142" t="s">
        <v>49</v>
      </c>
      <c r="C8" s="164">
        <v>2</v>
      </c>
      <c r="D8" s="150">
        <f t="shared" si="13"/>
        <v>0.0020597322348094747</v>
      </c>
      <c r="E8" s="164">
        <v>1</v>
      </c>
      <c r="F8" s="150">
        <f t="shared" si="1"/>
        <v>0.00558659217877095</v>
      </c>
      <c r="G8" s="164"/>
      <c r="H8" s="150">
        <f t="shared" si="2"/>
      </c>
      <c r="I8" s="164"/>
      <c r="J8" s="150">
        <f t="shared" si="3"/>
      </c>
      <c r="K8" s="164">
        <v>1</v>
      </c>
      <c r="L8" s="150">
        <f t="shared" si="4"/>
        <v>0.013157894736842105</v>
      </c>
      <c r="M8" s="164"/>
      <c r="N8" s="150">
        <f t="shared" si="5"/>
      </c>
      <c r="O8" s="164"/>
      <c r="P8" s="150">
        <f t="shared" si="6"/>
      </c>
      <c r="Q8" s="164"/>
      <c r="R8" s="150">
        <f t="shared" si="7"/>
      </c>
      <c r="S8" s="164"/>
      <c r="T8" s="150">
        <f t="shared" si="8"/>
      </c>
      <c r="U8" s="164">
        <v>1</v>
      </c>
      <c r="V8" s="150">
        <f t="shared" si="9"/>
        <v>0.0078125</v>
      </c>
      <c r="W8" s="164">
        <v>2</v>
      </c>
      <c r="X8" s="150">
        <f t="shared" si="10"/>
        <v>0.00975609756097561</v>
      </c>
      <c r="Y8" s="164">
        <v>1</v>
      </c>
      <c r="Z8" s="150">
        <f t="shared" si="11"/>
        <v>0.004149377593360996</v>
      </c>
      <c r="AA8" s="164"/>
      <c r="AB8" s="150">
        <f t="shared" si="12"/>
      </c>
      <c r="AC8" s="181">
        <f t="shared" si="0"/>
        <v>8</v>
      </c>
      <c r="AD8" s="179">
        <f t="shared" si="14"/>
        <v>0.002631578947368421</v>
      </c>
    </row>
    <row r="9" spans="1:30" s="155" customFormat="1" ht="13.5" customHeight="1">
      <c r="A9" s="172">
        <v>8</v>
      </c>
      <c r="B9" s="160" t="s">
        <v>50</v>
      </c>
      <c r="C9" s="163">
        <v>16</v>
      </c>
      <c r="D9" s="161">
        <f t="shared" si="13"/>
        <v>0.016477857878475798</v>
      </c>
      <c r="E9" s="163">
        <v>4</v>
      </c>
      <c r="F9" s="161">
        <f t="shared" si="1"/>
        <v>0.0223463687150838</v>
      </c>
      <c r="G9" s="163">
        <v>3</v>
      </c>
      <c r="H9" s="161">
        <f t="shared" si="2"/>
        <v>0.04225352112676056</v>
      </c>
      <c r="I9" s="163">
        <v>1</v>
      </c>
      <c r="J9" s="161">
        <f t="shared" si="3"/>
        <v>0.021739130434782608</v>
      </c>
      <c r="K9" s="163">
        <v>1</v>
      </c>
      <c r="L9" s="161">
        <f t="shared" si="4"/>
        <v>0.013157894736842105</v>
      </c>
      <c r="M9" s="163">
        <v>7</v>
      </c>
      <c r="N9" s="161">
        <f t="shared" si="5"/>
        <v>0.02108433734939759</v>
      </c>
      <c r="O9" s="163">
        <v>7</v>
      </c>
      <c r="P9" s="161">
        <f t="shared" si="6"/>
        <v>0.030973451327433628</v>
      </c>
      <c r="Q9" s="163">
        <v>7</v>
      </c>
      <c r="R9" s="161">
        <f t="shared" si="7"/>
        <v>0.058823529411764705</v>
      </c>
      <c r="S9" s="163">
        <v>1</v>
      </c>
      <c r="T9" s="161">
        <f t="shared" si="8"/>
        <v>0.008064516129032258</v>
      </c>
      <c r="U9" s="163">
        <v>3</v>
      </c>
      <c r="V9" s="161">
        <f t="shared" si="9"/>
        <v>0.0234375</v>
      </c>
      <c r="W9" s="163">
        <v>10</v>
      </c>
      <c r="X9" s="161">
        <f t="shared" si="10"/>
        <v>0.04878048780487805</v>
      </c>
      <c r="Y9" s="163">
        <v>5</v>
      </c>
      <c r="Z9" s="161">
        <f t="shared" si="11"/>
        <v>0.02074688796680498</v>
      </c>
      <c r="AA9" s="163">
        <v>9</v>
      </c>
      <c r="AB9" s="161">
        <f t="shared" si="12"/>
        <v>0.027950310559006212</v>
      </c>
      <c r="AC9" s="182">
        <f t="shared" si="0"/>
        <v>74</v>
      </c>
      <c r="AD9" s="183">
        <f t="shared" si="14"/>
        <v>0.024342105263157894</v>
      </c>
    </row>
    <row r="10" spans="1:30" s="10" customFormat="1" ht="13.5" customHeight="1">
      <c r="A10" s="171">
        <v>9</v>
      </c>
      <c r="B10" s="142" t="s">
        <v>15</v>
      </c>
      <c r="C10" s="164">
        <v>5</v>
      </c>
      <c r="D10" s="150">
        <f t="shared" si="13"/>
        <v>0.005149330587023687</v>
      </c>
      <c r="E10" s="164"/>
      <c r="F10" s="150">
        <f t="shared" si="1"/>
      </c>
      <c r="G10" s="164"/>
      <c r="H10" s="150">
        <f t="shared" si="2"/>
      </c>
      <c r="I10" s="164"/>
      <c r="J10" s="150">
        <f t="shared" si="3"/>
      </c>
      <c r="K10" s="164">
        <v>1</v>
      </c>
      <c r="L10" s="150">
        <f t="shared" si="4"/>
        <v>0.013157894736842105</v>
      </c>
      <c r="M10" s="164">
        <v>1</v>
      </c>
      <c r="N10" s="150">
        <f t="shared" si="5"/>
        <v>0.0030120481927710845</v>
      </c>
      <c r="O10" s="164"/>
      <c r="P10" s="150">
        <f t="shared" si="6"/>
      </c>
      <c r="Q10" s="164">
        <v>3</v>
      </c>
      <c r="R10" s="150">
        <f t="shared" si="7"/>
        <v>0.025210084033613446</v>
      </c>
      <c r="S10" s="164">
        <v>1</v>
      </c>
      <c r="T10" s="150">
        <f t="shared" si="8"/>
        <v>0.008064516129032258</v>
      </c>
      <c r="U10" s="164"/>
      <c r="V10" s="150">
        <f t="shared" si="9"/>
      </c>
      <c r="W10" s="164"/>
      <c r="X10" s="150">
        <f t="shared" si="10"/>
      </c>
      <c r="Y10" s="164">
        <v>2</v>
      </c>
      <c r="Z10" s="150">
        <f t="shared" si="11"/>
        <v>0.008298755186721992</v>
      </c>
      <c r="AA10" s="164">
        <v>2</v>
      </c>
      <c r="AB10" s="150">
        <f t="shared" si="12"/>
        <v>0.006211180124223602</v>
      </c>
      <c r="AC10" s="181">
        <f t="shared" si="0"/>
        <v>15</v>
      </c>
      <c r="AD10" s="179">
        <f t="shared" si="14"/>
        <v>0.004934210526315789</v>
      </c>
    </row>
    <row r="11" spans="1:30" s="10" customFormat="1" ht="13.5" customHeight="1">
      <c r="A11" s="171">
        <v>10</v>
      </c>
      <c r="B11" s="141" t="s">
        <v>51</v>
      </c>
      <c r="C11" s="163">
        <v>4</v>
      </c>
      <c r="D11" s="150">
        <f t="shared" si="13"/>
        <v>0.004119464469618949</v>
      </c>
      <c r="E11" s="163">
        <v>1</v>
      </c>
      <c r="F11" s="150">
        <f t="shared" si="1"/>
        <v>0.00558659217877095</v>
      </c>
      <c r="G11" s="163"/>
      <c r="H11" s="150">
        <f t="shared" si="2"/>
      </c>
      <c r="I11" s="163"/>
      <c r="J11" s="150">
        <f t="shared" si="3"/>
      </c>
      <c r="K11" s="163">
        <v>1</v>
      </c>
      <c r="L11" s="150">
        <f t="shared" si="4"/>
        <v>0.013157894736842105</v>
      </c>
      <c r="M11" s="163">
        <v>4</v>
      </c>
      <c r="N11" s="150">
        <f t="shared" si="5"/>
        <v>0.012048192771084338</v>
      </c>
      <c r="O11" s="163">
        <v>3</v>
      </c>
      <c r="P11" s="150">
        <f t="shared" si="6"/>
        <v>0.01327433628318584</v>
      </c>
      <c r="Q11" s="163">
        <v>3</v>
      </c>
      <c r="R11" s="150">
        <f t="shared" si="7"/>
        <v>0.025210084033613446</v>
      </c>
      <c r="S11" s="163">
        <v>2</v>
      </c>
      <c r="T11" s="150">
        <f t="shared" si="8"/>
        <v>0.016129032258064516</v>
      </c>
      <c r="U11" s="163">
        <v>3</v>
      </c>
      <c r="V11" s="150">
        <f t="shared" si="9"/>
        <v>0.0234375</v>
      </c>
      <c r="W11" s="163">
        <v>3</v>
      </c>
      <c r="X11" s="150">
        <f t="shared" si="10"/>
        <v>0.014634146341463415</v>
      </c>
      <c r="Y11" s="163">
        <v>5</v>
      </c>
      <c r="Z11" s="150">
        <f t="shared" si="11"/>
        <v>0.02074688796680498</v>
      </c>
      <c r="AA11" s="163">
        <v>1</v>
      </c>
      <c r="AB11" s="150">
        <f t="shared" si="12"/>
        <v>0.003105590062111801</v>
      </c>
      <c r="AC11" s="180">
        <f t="shared" si="0"/>
        <v>30</v>
      </c>
      <c r="AD11" s="179">
        <f t="shared" si="14"/>
        <v>0.009868421052631578</v>
      </c>
    </row>
    <row r="12" spans="1:30" s="155" customFormat="1" ht="13.5" customHeight="1">
      <c r="A12" s="173">
        <v>11</v>
      </c>
      <c r="B12" s="143" t="s">
        <v>19</v>
      </c>
      <c r="C12" s="164">
        <v>186</v>
      </c>
      <c r="D12" s="159">
        <f t="shared" si="13"/>
        <v>0.19155509783728114</v>
      </c>
      <c r="E12" s="164">
        <v>17</v>
      </c>
      <c r="F12" s="159">
        <f t="shared" si="1"/>
        <v>0.09497206703910614</v>
      </c>
      <c r="G12" s="164">
        <v>25</v>
      </c>
      <c r="H12" s="159">
        <f t="shared" si="2"/>
        <v>0.352112676056338</v>
      </c>
      <c r="I12" s="164">
        <v>6</v>
      </c>
      <c r="J12" s="159">
        <f t="shared" si="3"/>
        <v>0.13043478260869565</v>
      </c>
      <c r="K12" s="164">
        <v>9</v>
      </c>
      <c r="L12" s="159">
        <f t="shared" si="4"/>
        <v>0.11842105263157894</v>
      </c>
      <c r="M12" s="164">
        <v>70</v>
      </c>
      <c r="N12" s="159">
        <f t="shared" si="5"/>
        <v>0.21084337349397592</v>
      </c>
      <c r="O12" s="164">
        <v>64</v>
      </c>
      <c r="P12" s="159">
        <f t="shared" si="6"/>
        <v>0.2831858407079646</v>
      </c>
      <c r="Q12" s="164">
        <v>29</v>
      </c>
      <c r="R12" s="159">
        <f t="shared" si="7"/>
        <v>0.24369747899159663</v>
      </c>
      <c r="S12" s="164">
        <v>26</v>
      </c>
      <c r="T12" s="159">
        <f t="shared" si="8"/>
        <v>0.20967741935483872</v>
      </c>
      <c r="U12" s="164">
        <v>35</v>
      </c>
      <c r="V12" s="159">
        <f t="shared" si="9"/>
        <v>0.2734375</v>
      </c>
      <c r="W12" s="164">
        <v>41</v>
      </c>
      <c r="X12" s="159">
        <f t="shared" si="10"/>
        <v>0.2</v>
      </c>
      <c r="Y12" s="164">
        <v>45</v>
      </c>
      <c r="Z12" s="159">
        <f t="shared" si="11"/>
        <v>0.18672199170124482</v>
      </c>
      <c r="AA12" s="164">
        <v>40</v>
      </c>
      <c r="AB12" s="159">
        <f t="shared" si="12"/>
        <v>0.12422360248447205</v>
      </c>
      <c r="AC12" s="184">
        <f t="shared" si="0"/>
        <v>593</v>
      </c>
      <c r="AD12" s="185">
        <f t="shared" si="14"/>
        <v>0.19506578947368422</v>
      </c>
    </row>
    <row r="13" spans="1:30" s="10" customFormat="1" ht="13.5" customHeight="1">
      <c r="A13" s="171">
        <v>12</v>
      </c>
      <c r="B13" s="141" t="s">
        <v>52</v>
      </c>
      <c r="C13" s="163"/>
      <c r="D13" s="150">
        <f t="shared" si="13"/>
      </c>
      <c r="E13" s="163"/>
      <c r="F13" s="150">
        <f t="shared" si="1"/>
      </c>
      <c r="G13" s="163">
        <v>1</v>
      </c>
      <c r="H13" s="150">
        <f t="shared" si="2"/>
        <v>0.014084507042253521</v>
      </c>
      <c r="I13" s="163"/>
      <c r="J13" s="150">
        <f t="shared" si="3"/>
      </c>
      <c r="K13" s="163"/>
      <c r="L13" s="150">
        <f t="shared" si="4"/>
      </c>
      <c r="M13" s="163">
        <v>2</v>
      </c>
      <c r="N13" s="150">
        <f t="shared" si="5"/>
        <v>0.006024096385542169</v>
      </c>
      <c r="O13" s="163">
        <v>2</v>
      </c>
      <c r="P13" s="150">
        <f t="shared" si="6"/>
        <v>0.008849557522123894</v>
      </c>
      <c r="Q13" s="163"/>
      <c r="R13" s="150">
        <f t="shared" si="7"/>
      </c>
      <c r="S13" s="163"/>
      <c r="T13" s="150">
        <f t="shared" si="8"/>
      </c>
      <c r="U13" s="163"/>
      <c r="V13" s="150">
        <f t="shared" si="9"/>
      </c>
      <c r="W13" s="163">
        <v>1</v>
      </c>
      <c r="X13" s="150">
        <f t="shared" si="10"/>
        <v>0.004878048780487805</v>
      </c>
      <c r="Y13" s="163"/>
      <c r="Z13" s="150">
        <f t="shared" si="11"/>
      </c>
      <c r="AA13" s="163"/>
      <c r="AB13" s="150">
        <f t="shared" si="12"/>
      </c>
      <c r="AC13" s="180">
        <f t="shared" si="0"/>
        <v>6</v>
      </c>
      <c r="AD13" s="179">
        <f t="shared" si="14"/>
        <v>0.001973684210526316</v>
      </c>
    </row>
    <row r="14" spans="1:30" s="10" customFormat="1" ht="13.5" customHeight="1">
      <c r="A14" s="171">
        <v>13</v>
      </c>
      <c r="B14" s="142" t="s">
        <v>21</v>
      </c>
      <c r="C14" s="164">
        <v>5</v>
      </c>
      <c r="D14" s="150">
        <f t="shared" si="13"/>
        <v>0.005149330587023687</v>
      </c>
      <c r="E14" s="164">
        <v>1</v>
      </c>
      <c r="F14" s="150">
        <f t="shared" si="1"/>
        <v>0.00558659217877095</v>
      </c>
      <c r="G14" s="164"/>
      <c r="H14" s="150">
        <f t="shared" si="2"/>
      </c>
      <c r="I14" s="164"/>
      <c r="J14" s="150">
        <f t="shared" si="3"/>
      </c>
      <c r="K14" s="164"/>
      <c r="L14" s="150">
        <f t="shared" si="4"/>
      </c>
      <c r="M14" s="164"/>
      <c r="N14" s="150">
        <f t="shared" si="5"/>
      </c>
      <c r="O14" s="164">
        <v>1</v>
      </c>
      <c r="P14" s="150">
        <f t="shared" si="6"/>
        <v>0.004424778761061947</v>
      </c>
      <c r="Q14" s="164">
        <v>1</v>
      </c>
      <c r="R14" s="150">
        <f t="shared" si="7"/>
        <v>0.008403361344537815</v>
      </c>
      <c r="S14" s="164"/>
      <c r="T14" s="150">
        <f t="shared" si="8"/>
      </c>
      <c r="U14" s="164">
        <v>1</v>
      </c>
      <c r="V14" s="150">
        <f t="shared" si="9"/>
        <v>0.0078125</v>
      </c>
      <c r="W14" s="164"/>
      <c r="X14" s="150">
        <f t="shared" si="10"/>
      </c>
      <c r="Y14" s="164">
        <v>1</v>
      </c>
      <c r="Z14" s="150">
        <f t="shared" si="11"/>
        <v>0.004149377593360996</v>
      </c>
      <c r="AA14" s="164"/>
      <c r="AB14" s="150">
        <f t="shared" si="12"/>
      </c>
      <c r="AC14" s="181">
        <f t="shared" si="0"/>
        <v>10</v>
      </c>
      <c r="AD14" s="179">
        <f t="shared" si="14"/>
        <v>0.003289473684210526</v>
      </c>
    </row>
    <row r="15" spans="1:30" s="155" customFormat="1" ht="13.5" customHeight="1">
      <c r="A15" s="174">
        <v>14</v>
      </c>
      <c r="B15" s="144" t="s">
        <v>53</v>
      </c>
      <c r="C15" s="163">
        <v>52</v>
      </c>
      <c r="D15" s="158">
        <f t="shared" si="13"/>
        <v>0.053553038105046344</v>
      </c>
      <c r="E15" s="163">
        <v>10</v>
      </c>
      <c r="F15" s="158">
        <f t="shared" si="1"/>
        <v>0.055865921787709494</v>
      </c>
      <c r="G15" s="163">
        <v>8</v>
      </c>
      <c r="H15" s="158">
        <f t="shared" si="2"/>
        <v>0.11267605633802817</v>
      </c>
      <c r="I15" s="163">
        <v>3</v>
      </c>
      <c r="J15" s="158">
        <f t="shared" si="3"/>
        <v>0.06521739130434782</v>
      </c>
      <c r="K15" s="163">
        <v>6</v>
      </c>
      <c r="L15" s="158">
        <f t="shared" si="4"/>
        <v>0.07894736842105263</v>
      </c>
      <c r="M15" s="163">
        <v>33</v>
      </c>
      <c r="N15" s="158">
        <f t="shared" si="5"/>
        <v>0.09939759036144578</v>
      </c>
      <c r="O15" s="163">
        <v>22</v>
      </c>
      <c r="P15" s="158">
        <f t="shared" si="6"/>
        <v>0.09734513274336283</v>
      </c>
      <c r="Q15" s="163">
        <v>13</v>
      </c>
      <c r="R15" s="158">
        <f t="shared" si="7"/>
        <v>0.1092436974789916</v>
      </c>
      <c r="S15" s="163">
        <v>29</v>
      </c>
      <c r="T15" s="158">
        <f t="shared" si="8"/>
        <v>0.23387096774193547</v>
      </c>
      <c r="U15" s="163">
        <v>19</v>
      </c>
      <c r="V15" s="158">
        <f t="shared" si="9"/>
        <v>0.1484375</v>
      </c>
      <c r="W15" s="163">
        <v>37</v>
      </c>
      <c r="X15" s="158">
        <f t="shared" si="10"/>
        <v>0.18048780487804877</v>
      </c>
      <c r="Y15" s="163">
        <v>21</v>
      </c>
      <c r="Z15" s="158">
        <f t="shared" si="11"/>
        <v>0.08713692946058091</v>
      </c>
      <c r="AA15" s="163">
        <v>42</v>
      </c>
      <c r="AB15" s="158">
        <f t="shared" si="12"/>
        <v>0.13043478260869565</v>
      </c>
      <c r="AC15" s="186">
        <f t="shared" si="0"/>
        <v>295</v>
      </c>
      <c r="AD15" s="187">
        <f t="shared" si="14"/>
        <v>0.09703947368421052</v>
      </c>
    </row>
    <row r="16" spans="1:30" s="10" customFormat="1" ht="13.5" customHeight="1">
      <c r="A16" s="196">
        <v>15</v>
      </c>
      <c r="B16" s="197" t="s">
        <v>54</v>
      </c>
      <c r="C16" s="164">
        <v>60</v>
      </c>
      <c r="D16" s="206">
        <f t="shared" si="13"/>
        <v>0.061791967044284246</v>
      </c>
      <c r="E16" s="164">
        <v>7</v>
      </c>
      <c r="F16" s="206">
        <f t="shared" si="1"/>
        <v>0.03910614525139665</v>
      </c>
      <c r="G16" s="164">
        <v>5</v>
      </c>
      <c r="H16" s="206">
        <f t="shared" si="2"/>
        <v>0.07042253521126761</v>
      </c>
      <c r="I16" s="164">
        <v>2</v>
      </c>
      <c r="J16" s="206">
        <f t="shared" si="3"/>
        <v>0.043478260869565216</v>
      </c>
      <c r="K16" s="164">
        <v>2</v>
      </c>
      <c r="L16" s="206">
        <f t="shared" si="4"/>
        <v>0.02631578947368421</v>
      </c>
      <c r="M16" s="164">
        <v>3</v>
      </c>
      <c r="N16" s="206">
        <f t="shared" si="5"/>
        <v>0.009036144578313253</v>
      </c>
      <c r="O16" s="164">
        <v>3</v>
      </c>
      <c r="P16" s="206">
        <f t="shared" si="6"/>
        <v>0.01327433628318584</v>
      </c>
      <c r="Q16" s="164">
        <v>1</v>
      </c>
      <c r="R16" s="206">
        <f t="shared" si="7"/>
        <v>0.008403361344537815</v>
      </c>
      <c r="S16" s="164">
        <v>1</v>
      </c>
      <c r="T16" s="206">
        <f t="shared" si="8"/>
        <v>0.008064516129032258</v>
      </c>
      <c r="U16" s="164">
        <v>8</v>
      </c>
      <c r="V16" s="206">
        <f t="shared" si="9"/>
        <v>0.0625</v>
      </c>
      <c r="W16" s="164">
        <v>1</v>
      </c>
      <c r="X16" s="206">
        <f t="shared" si="10"/>
        <v>0.004878048780487805</v>
      </c>
      <c r="Y16" s="164">
        <v>4</v>
      </c>
      <c r="Z16" s="206">
        <f t="shared" si="11"/>
        <v>0.016597510373443983</v>
      </c>
      <c r="AA16" s="164">
        <v>5</v>
      </c>
      <c r="AB16" s="206">
        <f t="shared" si="12"/>
        <v>0.015527950310559006</v>
      </c>
      <c r="AC16" s="198">
        <f t="shared" si="0"/>
        <v>102</v>
      </c>
      <c r="AD16" s="199">
        <f t="shared" si="14"/>
        <v>0.03355263157894737</v>
      </c>
    </row>
    <row r="17" spans="1:30" s="155" customFormat="1" ht="13.5" customHeight="1">
      <c r="A17" s="200">
        <v>16</v>
      </c>
      <c r="B17" s="205" t="s">
        <v>27</v>
      </c>
      <c r="C17" s="163">
        <v>18</v>
      </c>
      <c r="D17" s="208">
        <f t="shared" si="13"/>
        <v>0.018537590113285273</v>
      </c>
      <c r="E17" s="163">
        <v>3</v>
      </c>
      <c r="F17" s="202">
        <f t="shared" si="1"/>
        <v>0.01675977653631285</v>
      </c>
      <c r="G17" s="163"/>
      <c r="H17" s="202">
        <f t="shared" si="2"/>
      </c>
      <c r="I17" s="163"/>
      <c r="J17" s="202">
        <f t="shared" si="3"/>
      </c>
      <c r="K17" s="163"/>
      <c r="L17" s="202">
        <f t="shared" si="4"/>
      </c>
      <c r="M17" s="163">
        <v>2</v>
      </c>
      <c r="N17" s="202">
        <f t="shared" si="5"/>
        <v>0.006024096385542169</v>
      </c>
      <c r="O17" s="163">
        <v>2</v>
      </c>
      <c r="P17" s="202">
        <f t="shared" si="6"/>
        <v>0.008849557522123894</v>
      </c>
      <c r="Q17" s="163">
        <v>1</v>
      </c>
      <c r="R17" s="202">
        <f t="shared" si="7"/>
        <v>0.008403361344537815</v>
      </c>
      <c r="S17" s="163">
        <v>1</v>
      </c>
      <c r="T17" s="202">
        <f t="shared" si="8"/>
        <v>0.008064516129032258</v>
      </c>
      <c r="U17" s="201"/>
      <c r="V17" s="202">
        <f t="shared" si="9"/>
      </c>
      <c r="W17" s="163">
        <v>9</v>
      </c>
      <c r="X17" s="202">
        <f t="shared" si="10"/>
        <v>0.04390243902439024</v>
      </c>
      <c r="Y17" s="163">
        <v>7</v>
      </c>
      <c r="Z17" s="202">
        <f t="shared" si="11"/>
        <v>0.029045643153526972</v>
      </c>
      <c r="AA17" s="163">
        <v>3</v>
      </c>
      <c r="AB17" s="202">
        <f t="shared" si="12"/>
        <v>0.009316770186335404</v>
      </c>
      <c r="AC17" s="203">
        <f t="shared" si="0"/>
        <v>46</v>
      </c>
      <c r="AD17" s="204">
        <f t="shared" si="14"/>
        <v>0.015131578947368421</v>
      </c>
    </row>
    <row r="18" spans="1:30" s="10" customFormat="1" ht="13.5" customHeight="1">
      <c r="A18" s="171">
        <v>17</v>
      </c>
      <c r="B18" s="141" t="s">
        <v>55</v>
      </c>
      <c r="C18" s="164">
        <v>7</v>
      </c>
      <c r="D18" s="207">
        <f t="shared" si="13"/>
        <v>0.007209062821833162</v>
      </c>
      <c r="E18" s="164">
        <v>2</v>
      </c>
      <c r="F18" s="207">
        <f t="shared" si="1"/>
        <v>0.0111731843575419</v>
      </c>
      <c r="G18" s="164"/>
      <c r="H18" s="207">
        <f t="shared" si="2"/>
      </c>
      <c r="I18" s="164"/>
      <c r="J18" s="207">
        <f t="shared" si="3"/>
      </c>
      <c r="K18" s="164"/>
      <c r="L18" s="207">
        <f t="shared" si="4"/>
      </c>
      <c r="M18" s="164">
        <v>1</v>
      </c>
      <c r="N18" s="207">
        <f t="shared" si="5"/>
        <v>0.0030120481927710845</v>
      </c>
      <c r="O18" s="164"/>
      <c r="P18" s="207">
        <f t="shared" si="6"/>
      </c>
      <c r="Q18" s="164">
        <v>2</v>
      </c>
      <c r="R18" s="207">
        <f t="shared" si="7"/>
        <v>0.01680672268907563</v>
      </c>
      <c r="S18" s="164">
        <v>1</v>
      </c>
      <c r="T18" s="207">
        <f t="shared" si="8"/>
        <v>0.008064516129032258</v>
      </c>
      <c r="U18" s="164"/>
      <c r="V18" s="207">
        <f t="shared" si="9"/>
      </c>
      <c r="W18" s="164">
        <v>2</v>
      </c>
      <c r="X18" s="207">
        <f t="shared" si="10"/>
        <v>0.00975609756097561</v>
      </c>
      <c r="Y18" s="164">
        <v>2</v>
      </c>
      <c r="Z18" s="207">
        <f t="shared" si="11"/>
        <v>0.008298755186721992</v>
      </c>
      <c r="AA18" s="164">
        <v>3</v>
      </c>
      <c r="AB18" s="207">
        <f t="shared" si="12"/>
        <v>0.009316770186335404</v>
      </c>
      <c r="AC18" s="181">
        <f t="shared" si="0"/>
        <v>20</v>
      </c>
      <c r="AD18" s="179">
        <f t="shared" si="14"/>
        <v>0.006578947368421052</v>
      </c>
    </row>
    <row r="19" spans="1:30" s="10" customFormat="1" ht="13.5" customHeight="1">
      <c r="A19" s="171">
        <v>18</v>
      </c>
      <c r="B19" s="141" t="s">
        <v>56</v>
      </c>
      <c r="C19" s="163">
        <v>5</v>
      </c>
      <c r="D19" s="150">
        <f t="shared" si="13"/>
        <v>0.005149330587023687</v>
      </c>
      <c r="E19" s="163"/>
      <c r="F19" s="150">
        <f t="shared" si="1"/>
      </c>
      <c r="G19" s="163"/>
      <c r="H19" s="150">
        <f t="shared" si="2"/>
      </c>
      <c r="I19" s="163"/>
      <c r="J19" s="150">
        <f t="shared" si="3"/>
      </c>
      <c r="K19" s="163"/>
      <c r="L19" s="150">
        <f t="shared" si="4"/>
      </c>
      <c r="M19" s="163"/>
      <c r="N19" s="150">
        <f t="shared" si="5"/>
      </c>
      <c r="O19" s="163">
        <v>2</v>
      </c>
      <c r="P19" s="150">
        <f t="shared" si="6"/>
        <v>0.008849557522123894</v>
      </c>
      <c r="Q19" s="163"/>
      <c r="R19" s="150">
        <f t="shared" si="7"/>
      </c>
      <c r="S19" s="163">
        <v>2</v>
      </c>
      <c r="T19" s="150">
        <f t="shared" si="8"/>
        <v>0.016129032258064516</v>
      </c>
      <c r="U19" s="163"/>
      <c r="V19" s="150">
        <f t="shared" si="9"/>
      </c>
      <c r="W19" s="163"/>
      <c r="X19" s="150">
        <f t="shared" si="10"/>
      </c>
      <c r="Y19" s="163"/>
      <c r="Z19" s="150">
        <f t="shared" si="11"/>
      </c>
      <c r="AA19" s="163">
        <v>3</v>
      </c>
      <c r="AB19" s="150">
        <f t="shared" si="12"/>
        <v>0.009316770186335404</v>
      </c>
      <c r="AC19" s="180">
        <f t="shared" si="0"/>
        <v>12</v>
      </c>
      <c r="AD19" s="179">
        <f t="shared" si="14"/>
        <v>0.003947368421052632</v>
      </c>
    </row>
    <row r="20" spans="1:30" s="155" customFormat="1" ht="13.5" customHeight="1">
      <c r="A20" s="175">
        <v>19</v>
      </c>
      <c r="B20" s="156" t="s">
        <v>57</v>
      </c>
      <c r="C20" s="164">
        <v>65</v>
      </c>
      <c r="D20" s="157">
        <f t="shared" si="13"/>
        <v>0.06694129763130793</v>
      </c>
      <c r="E20" s="164">
        <v>9</v>
      </c>
      <c r="F20" s="157">
        <f t="shared" si="1"/>
        <v>0.05027932960893855</v>
      </c>
      <c r="G20" s="164">
        <v>4</v>
      </c>
      <c r="H20" s="157">
        <f t="shared" si="2"/>
        <v>0.056338028169014086</v>
      </c>
      <c r="I20" s="164">
        <v>3</v>
      </c>
      <c r="J20" s="157">
        <f t="shared" si="3"/>
        <v>0.06521739130434782</v>
      </c>
      <c r="K20" s="164">
        <v>2</v>
      </c>
      <c r="L20" s="157">
        <f t="shared" si="4"/>
        <v>0.02631578947368421</v>
      </c>
      <c r="M20" s="164">
        <v>17</v>
      </c>
      <c r="N20" s="157">
        <f t="shared" si="5"/>
        <v>0.05120481927710843</v>
      </c>
      <c r="O20" s="164">
        <v>7</v>
      </c>
      <c r="P20" s="157">
        <f t="shared" si="6"/>
        <v>0.030973451327433628</v>
      </c>
      <c r="Q20" s="164">
        <v>3</v>
      </c>
      <c r="R20" s="157">
        <f t="shared" si="7"/>
        <v>0.025210084033613446</v>
      </c>
      <c r="S20" s="164">
        <v>1</v>
      </c>
      <c r="T20" s="157">
        <f t="shared" si="8"/>
        <v>0.008064516129032258</v>
      </c>
      <c r="U20" s="164">
        <v>7</v>
      </c>
      <c r="V20" s="157">
        <f t="shared" si="9"/>
        <v>0.0546875</v>
      </c>
      <c r="W20" s="164">
        <v>4</v>
      </c>
      <c r="X20" s="157">
        <f t="shared" si="10"/>
        <v>0.01951219512195122</v>
      </c>
      <c r="Y20" s="164">
        <v>6</v>
      </c>
      <c r="Z20" s="157">
        <f t="shared" si="11"/>
        <v>0.024896265560165973</v>
      </c>
      <c r="AA20" s="164">
        <v>20</v>
      </c>
      <c r="AB20" s="157">
        <f t="shared" si="12"/>
        <v>0.062111801242236024</v>
      </c>
      <c r="AC20" s="188">
        <f t="shared" si="0"/>
        <v>148</v>
      </c>
      <c r="AD20" s="189">
        <f t="shared" si="14"/>
        <v>0.04868421052631579</v>
      </c>
    </row>
    <row r="21" spans="1:30" s="10" customFormat="1" ht="13.5" customHeight="1">
      <c r="A21" s="171">
        <v>20</v>
      </c>
      <c r="B21" s="136" t="s">
        <v>58</v>
      </c>
      <c r="C21" s="163">
        <v>17</v>
      </c>
      <c r="D21" s="150">
        <f t="shared" si="13"/>
        <v>0.017507723995880537</v>
      </c>
      <c r="E21" s="163">
        <v>3</v>
      </c>
      <c r="F21" s="150">
        <f t="shared" si="1"/>
        <v>0.01675977653631285</v>
      </c>
      <c r="G21" s="163">
        <v>4</v>
      </c>
      <c r="H21" s="150">
        <f t="shared" si="2"/>
        <v>0.056338028169014086</v>
      </c>
      <c r="I21" s="163"/>
      <c r="J21" s="150">
        <f t="shared" si="3"/>
      </c>
      <c r="K21" s="163"/>
      <c r="L21" s="150">
        <f t="shared" si="4"/>
      </c>
      <c r="M21" s="163">
        <v>5</v>
      </c>
      <c r="N21" s="150">
        <f t="shared" si="5"/>
        <v>0.015060240963855422</v>
      </c>
      <c r="O21" s="163">
        <v>5</v>
      </c>
      <c r="P21" s="150">
        <f t="shared" si="6"/>
        <v>0.022123893805309734</v>
      </c>
      <c r="Q21" s="163">
        <v>3</v>
      </c>
      <c r="R21" s="150">
        <f t="shared" si="7"/>
        <v>0.025210084033613446</v>
      </c>
      <c r="S21" s="163">
        <v>2</v>
      </c>
      <c r="T21" s="150">
        <f t="shared" si="8"/>
        <v>0.016129032258064516</v>
      </c>
      <c r="U21" s="163"/>
      <c r="V21" s="150">
        <f t="shared" si="9"/>
      </c>
      <c r="W21" s="163">
        <v>1</v>
      </c>
      <c r="X21" s="150">
        <f t="shared" si="10"/>
        <v>0.004878048780487805</v>
      </c>
      <c r="Y21" s="163">
        <v>3</v>
      </c>
      <c r="Z21" s="150">
        <f t="shared" si="11"/>
        <v>0.012448132780082987</v>
      </c>
      <c r="AA21" s="163">
        <v>2</v>
      </c>
      <c r="AB21" s="150">
        <f t="shared" si="12"/>
        <v>0.006211180124223602</v>
      </c>
      <c r="AC21" s="180">
        <f t="shared" si="0"/>
        <v>45</v>
      </c>
      <c r="AD21" s="179">
        <f t="shared" si="14"/>
        <v>0.014802631578947368</v>
      </c>
    </row>
    <row r="22" spans="1:30" s="10" customFormat="1" ht="13.5" customHeight="1">
      <c r="A22" s="171">
        <v>21</v>
      </c>
      <c r="B22" s="137" t="s">
        <v>59</v>
      </c>
      <c r="C22" s="164">
        <v>1</v>
      </c>
      <c r="D22" s="150">
        <f t="shared" si="13"/>
        <v>0.0010298661174047373</v>
      </c>
      <c r="E22" s="164">
        <v>1</v>
      </c>
      <c r="F22" s="150">
        <f t="shared" si="1"/>
        <v>0.00558659217877095</v>
      </c>
      <c r="G22" s="164">
        <v>1</v>
      </c>
      <c r="H22" s="150">
        <f t="shared" si="2"/>
        <v>0.014084507042253521</v>
      </c>
      <c r="I22" s="164"/>
      <c r="J22" s="150">
        <f t="shared" si="3"/>
      </c>
      <c r="K22" s="164"/>
      <c r="L22" s="150">
        <f t="shared" si="4"/>
      </c>
      <c r="M22" s="164">
        <v>4</v>
      </c>
      <c r="N22" s="150">
        <f t="shared" si="5"/>
        <v>0.012048192771084338</v>
      </c>
      <c r="O22" s="164"/>
      <c r="P22" s="150">
        <f t="shared" si="6"/>
      </c>
      <c r="Q22" s="164">
        <v>1</v>
      </c>
      <c r="R22" s="150">
        <f t="shared" si="7"/>
        <v>0.008403361344537815</v>
      </c>
      <c r="S22" s="164"/>
      <c r="T22" s="150">
        <f t="shared" si="8"/>
      </c>
      <c r="U22" s="164"/>
      <c r="V22" s="150">
        <f t="shared" si="9"/>
      </c>
      <c r="W22" s="164"/>
      <c r="X22" s="150">
        <f t="shared" si="10"/>
      </c>
      <c r="Y22" s="164">
        <v>2</v>
      </c>
      <c r="Z22" s="150">
        <f t="shared" si="11"/>
        <v>0.008298755186721992</v>
      </c>
      <c r="AA22" s="164">
        <v>2</v>
      </c>
      <c r="AB22" s="150">
        <f t="shared" si="12"/>
        <v>0.006211180124223602</v>
      </c>
      <c r="AC22" s="181">
        <f t="shared" si="0"/>
        <v>12</v>
      </c>
      <c r="AD22" s="179">
        <f t="shared" si="14"/>
        <v>0.003947368421052632</v>
      </c>
    </row>
    <row r="23" spans="1:30" s="10" customFormat="1" ht="13.5" customHeight="1">
      <c r="A23" s="171">
        <v>22</v>
      </c>
      <c r="B23" s="141" t="s">
        <v>60</v>
      </c>
      <c r="C23" s="163">
        <v>1</v>
      </c>
      <c r="D23" s="150">
        <f t="shared" si="13"/>
        <v>0.0010298661174047373</v>
      </c>
      <c r="E23" s="163"/>
      <c r="F23" s="150">
        <f t="shared" si="1"/>
      </c>
      <c r="G23" s="163"/>
      <c r="H23" s="150">
        <f t="shared" si="2"/>
      </c>
      <c r="I23" s="163"/>
      <c r="J23" s="150">
        <f t="shared" si="3"/>
      </c>
      <c r="K23" s="163"/>
      <c r="L23" s="150">
        <f t="shared" si="4"/>
      </c>
      <c r="M23" s="163"/>
      <c r="N23" s="150">
        <f t="shared" si="5"/>
      </c>
      <c r="O23" s="163"/>
      <c r="P23" s="150">
        <f t="shared" si="6"/>
      </c>
      <c r="Q23" s="163"/>
      <c r="R23" s="150">
        <f t="shared" si="7"/>
      </c>
      <c r="S23" s="163">
        <v>1</v>
      </c>
      <c r="T23" s="150">
        <f t="shared" si="8"/>
        <v>0.008064516129032258</v>
      </c>
      <c r="U23" s="163"/>
      <c r="V23" s="150">
        <f t="shared" si="9"/>
      </c>
      <c r="W23" s="163"/>
      <c r="X23" s="150">
        <f t="shared" si="10"/>
      </c>
      <c r="Y23" s="163">
        <v>1</v>
      </c>
      <c r="Z23" s="150">
        <f t="shared" si="11"/>
        <v>0.004149377593360996</v>
      </c>
      <c r="AA23" s="163">
        <v>4</v>
      </c>
      <c r="AB23" s="150">
        <f t="shared" si="12"/>
        <v>0.012422360248447204</v>
      </c>
      <c r="AC23" s="180">
        <f t="shared" si="0"/>
        <v>7</v>
      </c>
      <c r="AD23" s="179">
        <f t="shared" si="14"/>
        <v>0.002302631578947368</v>
      </c>
    </row>
    <row r="24" spans="1:30" s="10" customFormat="1" ht="13.5" customHeight="1">
      <c r="A24" s="171">
        <v>23</v>
      </c>
      <c r="B24" s="142" t="s">
        <v>61</v>
      </c>
      <c r="C24" s="164">
        <v>5</v>
      </c>
      <c r="D24" s="150">
        <f t="shared" si="13"/>
        <v>0.005149330587023687</v>
      </c>
      <c r="E24" s="164"/>
      <c r="F24" s="150">
        <f t="shared" si="1"/>
      </c>
      <c r="G24" s="164">
        <v>5</v>
      </c>
      <c r="H24" s="150">
        <f t="shared" si="2"/>
        <v>0.07042253521126761</v>
      </c>
      <c r="I24" s="164">
        <v>2</v>
      </c>
      <c r="J24" s="195">
        <f t="shared" si="3"/>
        <v>0.043478260869565216</v>
      </c>
      <c r="K24" s="164">
        <v>2</v>
      </c>
      <c r="L24" s="150">
        <f t="shared" si="4"/>
        <v>0.02631578947368421</v>
      </c>
      <c r="M24" s="164">
        <v>2</v>
      </c>
      <c r="N24" s="150">
        <f t="shared" si="5"/>
        <v>0.006024096385542169</v>
      </c>
      <c r="O24" s="164">
        <v>1</v>
      </c>
      <c r="P24" s="150">
        <f t="shared" si="6"/>
        <v>0.004424778761061947</v>
      </c>
      <c r="Q24" s="164">
        <v>3</v>
      </c>
      <c r="R24" s="150">
        <f t="shared" si="7"/>
        <v>0.025210084033613446</v>
      </c>
      <c r="S24" s="164">
        <v>2</v>
      </c>
      <c r="T24" s="150">
        <f t="shared" si="8"/>
        <v>0.016129032258064516</v>
      </c>
      <c r="U24" s="164">
        <v>4</v>
      </c>
      <c r="V24" s="150">
        <f t="shared" si="9"/>
        <v>0.03125</v>
      </c>
      <c r="W24" s="164">
        <v>8</v>
      </c>
      <c r="X24" s="150">
        <f t="shared" si="10"/>
        <v>0.03902439024390244</v>
      </c>
      <c r="Y24" s="164">
        <v>1</v>
      </c>
      <c r="Z24" s="150">
        <f t="shared" si="11"/>
        <v>0.004149377593360996</v>
      </c>
      <c r="AA24" s="164">
        <v>2</v>
      </c>
      <c r="AB24" s="150">
        <f t="shared" si="12"/>
        <v>0.006211180124223602</v>
      </c>
      <c r="AC24" s="181">
        <f t="shared" si="0"/>
        <v>37</v>
      </c>
      <c r="AD24" s="179">
        <f t="shared" si="14"/>
        <v>0.012171052631578947</v>
      </c>
    </row>
    <row r="25" spans="1:30" s="10" customFormat="1" ht="13.5" customHeight="1">
      <c r="A25" s="171">
        <v>24</v>
      </c>
      <c r="B25" s="141" t="s">
        <v>62</v>
      </c>
      <c r="C25" s="163">
        <v>7</v>
      </c>
      <c r="D25" s="150">
        <f t="shared" si="13"/>
        <v>0.007209062821833162</v>
      </c>
      <c r="E25" s="163">
        <v>1</v>
      </c>
      <c r="F25" s="150">
        <f t="shared" si="1"/>
        <v>0.00558659217877095</v>
      </c>
      <c r="G25" s="163">
        <v>1</v>
      </c>
      <c r="H25" s="150">
        <f t="shared" si="2"/>
        <v>0.014084507042253521</v>
      </c>
      <c r="I25" s="163"/>
      <c r="J25" s="150">
        <f t="shared" si="3"/>
      </c>
      <c r="K25" s="163">
        <v>3</v>
      </c>
      <c r="L25" s="150">
        <f t="shared" si="4"/>
        <v>0.039473684210526314</v>
      </c>
      <c r="M25" s="163">
        <v>2</v>
      </c>
      <c r="N25" s="150">
        <f t="shared" si="5"/>
        <v>0.006024096385542169</v>
      </c>
      <c r="O25" s="163">
        <v>1</v>
      </c>
      <c r="P25" s="150">
        <f t="shared" si="6"/>
        <v>0.004424778761061947</v>
      </c>
      <c r="Q25" s="163">
        <v>1</v>
      </c>
      <c r="R25" s="150">
        <f t="shared" si="7"/>
        <v>0.008403361344537815</v>
      </c>
      <c r="S25" s="163"/>
      <c r="T25" s="150">
        <f t="shared" si="8"/>
      </c>
      <c r="U25" s="163">
        <v>2</v>
      </c>
      <c r="V25" s="150">
        <f t="shared" si="9"/>
        <v>0.015625</v>
      </c>
      <c r="W25" s="163"/>
      <c r="X25" s="150">
        <f t="shared" si="10"/>
      </c>
      <c r="Y25" s="163">
        <v>1</v>
      </c>
      <c r="Z25" s="150">
        <f t="shared" si="11"/>
        <v>0.004149377593360996</v>
      </c>
      <c r="AA25" s="163">
        <v>1</v>
      </c>
      <c r="AB25" s="150">
        <f t="shared" si="12"/>
        <v>0.003105590062111801</v>
      </c>
      <c r="AC25" s="180">
        <f t="shared" si="0"/>
        <v>20</v>
      </c>
      <c r="AD25" s="179">
        <f t="shared" si="14"/>
        <v>0.006578947368421052</v>
      </c>
    </row>
    <row r="26" spans="1:30" s="10" customFormat="1" ht="13.5" customHeight="1">
      <c r="A26" s="171">
        <v>25</v>
      </c>
      <c r="B26" s="138" t="s">
        <v>63</v>
      </c>
      <c r="C26" s="165">
        <v>1</v>
      </c>
      <c r="D26" s="150">
        <f t="shared" si="13"/>
        <v>0.0010298661174047373</v>
      </c>
      <c r="E26" s="165"/>
      <c r="F26" s="150">
        <f t="shared" si="1"/>
      </c>
      <c r="G26" s="165"/>
      <c r="H26" s="150">
        <f t="shared" si="2"/>
      </c>
      <c r="I26" s="165"/>
      <c r="J26" s="150">
        <f t="shared" si="3"/>
      </c>
      <c r="K26" s="165"/>
      <c r="L26" s="150">
        <f t="shared" si="4"/>
      </c>
      <c r="M26" s="165"/>
      <c r="N26" s="150">
        <f t="shared" si="5"/>
      </c>
      <c r="O26" s="165">
        <v>2</v>
      </c>
      <c r="P26" s="150">
        <f t="shared" si="6"/>
        <v>0.008849557522123894</v>
      </c>
      <c r="Q26" s="165"/>
      <c r="R26" s="150">
        <f t="shared" si="7"/>
      </c>
      <c r="S26" s="165"/>
      <c r="T26" s="150">
        <f t="shared" si="8"/>
      </c>
      <c r="U26" s="165"/>
      <c r="V26" s="150">
        <f t="shared" si="9"/>
      </c>
      <c r="W26" s="165"/>
      <c r="X26" s="150">
        <f t="shared" si="10"/>
      </c>
      <c r="Y26" s="165"/>
      <c r="Z26" s="150">
        <f t="shared" si="11"/>
      </c>
      <c r="AA26" s="165"/>
      <c r="AB26" s="150">
        <f t="shared" si="12"/>
      </c>
      <c r="AC26" s="181">
        <f t="shared" si="0"/>
        <v>3</v>
      </c>
      <c r="AD26" s="179">
        <f t="shared" si="14"/>
        <v>0.000986842105263158</v>
      </c>
    </row>
    <row r="27" spans="1:30" s="155" customFormat="1" ht="13.5" customHeight="1">
      <c r="A27" s="176">
        <v>26</v>
      </c>
      <c r="B27" s="153" t="s">
        <v>64</v>
      </c>
      <c r="C27" s="163">
        <v>463</v>
      </c>
      <c r="D27" s="154">
        <f t="shared" si="13"/>
        <v>0.4768280123583934</v>
      </c>
      <c r="E27" s="163">
        <v>104</v>
      </c>
      <c r="F27" s="154">
        <f t="shared" si="1"/>
        <v>0.5810055865921788</v>
      </c>
      <c r="G27" s="163">
        <v>11</v>
      </c>
      <c r="H27" s="154">
        <f t="shared" si="2"/>
        <v>0.15492957746478872</v>
      </c>
      <c r="I27" s="163">
        <v>27</v>
      </c>
      <c r="J27" s="154">
        <f t="shared" si="3"/>
        <v>0.5869565217391305</v>
      </c>
      <c r="K27" s="163">
        <v>43</v>
      </c>
      <c r="L27" s="154">
        <f t="shared" si="4"/>
        <v>0.5657894736842105</v>
      </c>
      <c r="M27" s="163">
        <v>154</v>
      </c>
      <c r="N27" s="154">
        <f t="shared" si="5"/>
        <v>0.463855421686747</v>
      </c>
      <c r="O27" s="163">
        <v>92</v>
      </c>
      <c r="P27" s="154">
        <f t="shared" si="6"/>
        <v>0.40707964601769914</v>
      </c>
      <c r="Q27" s="163">
        <v>38</v>
      </c>
      <c r="R27" s="154">
        <f t="shared" si="7"/>
        <v>0.31932773109243695</v>
      </c>
      <c r="S27" s="163">
        <v>46</v>
      </c>
      <c r="T27" s="154">
        <f t="shared" si="8"/>
        <v>0.3709677419354839</v>
      </c>
      <c r="U27" s="163">
        <v>40</v>
      </c>
      <c r="V27" s="154">
        <f t="shared" si="9"/>
        <v>0.3125</v>
      </c>
      <c r="W27" s="163">
        <v>76</v>
      </c>
      <c r="X27" s="154">
        <f t="shared" si="10"/>
        <v>0.37073170731707317</v>
      </c>
      <c r="Y27" s="163">
        <v>112</v>
      </c>
      <c r="Z27" s="154">
        <f t="shared" si="11"/>
        <v>0.46473029045643155</v>
      </c>
      <c r="AA27" s="163">
        <v>156</v>
      </c>
      <c r="AB27" s="154">
        <f t="shared" si="12"/>
        <v>0.484472049689441</v>
      </c>
      <c r="AC27" s="190">
        <f t="shared" si="0"/>
        <v>1362</v>
      </c>
      <c r="AD27" s="191">
        <f t="shared" si="14"/>
        <v>0.44802631578947366</v>
      </c>
    </row>
    <row r="28" spans="1:30" s="10" customFormat="1" ht="13.5" customHeight="1">
      <c r="A28" s="171">
        <v>27</v>
      </c>
      <c r="B28" s="137" t="s">
        <v>65</v>
      </c>
      <c r="C28" s="164">
        <v>1</v>
      </c>
      <c r="D28" s="150">
        <f t="shared" si="13"/>
        <v>0.0010298661174047373</v>
      </c>
      <c r="E28" s="164">
        <v>2</v>
      </c>
      <c r="F28" s="150">
        <f t="shared" si="1"/>
        <v>0.0111731843575419</v>
      </c>
      <c r="G28" s="164"/>
      <c r="H28" s="150">
        <f t="shared" si="2"/>
      </c>
      <c r="I28" s="164">
        <v>1</v>
      </c>
      <c r="J28" s="150">
        <f t="shared" si="3"/>
        <v>0.021739130434782608</v>
      </c>
      <c r="K28" s="164"/>
      <c r="L28" s="150">
        <f t="shared" si="4"/>
      </c>
      <c r="M28" s="164"/>
      <c r="N28" s="150">
        <f t="shared" si="5"/>
      </c>
      <c r="O28" s="164">
        <v>2</v>
      </c>
      <c r="P28" s="150">
        <f t="shared" si="6"/>
        <v>0.008849557522123894</v>
      </c>
      <c r="Q28" s="164"/>
      <c r="R28" s="150">
        <f t="shared" si="7"/>
      </c>
      <c r="S28" s="164"/>
      <c r="T28" s="150">
        <f t="shared" si="8"/>
      </c>
      <c r="U28" s="164">
        <v>1</v>
      </c>
      <c r="V28" s="150">
        <f t="shared" si="9"/>
        <v>0.0078125</v>
      </c>
      <c r="W28" s="164"/>
      <c r="X28" s="150">
        <f t="shared" si="10"/>
      </c>
      <c r="Y28" s="164">
        <v>2</v>
      </c>
      <c r="Z28" s="150">
        <f t="shared" si="11"/>
        <v>0.008298755186721992</v>
      </c>
      <c r="AA28" s="164">
        <v>2</v>
      </c>
      <c r="AB28" s="150">
        <f t="shared" si="12"/>
        <v>0.006211180124223602</v>
      </c>
      <c r="AC28" s="181">
        <f t="shared" si="0"/>
        <v>11</v>
      </c>
      <c r="AD28" s="179">
        <f t="shared" si="14"/>
        <v>0.003618421052631579</v>
      </c>
    </row>
    <row r="29" spans="1:30" s="10" customFormat="1" ht="13.5" customHeight="1">
      <c r="A29" s="171">
        <v>28</v>
      </c>
      <c r="B29" s="136" t="s">
        <v>66</v>
      </c>
      <c r="C29" s="163"/>
      <c r="D29" s="150">
        <f t="shared" si="13"/>
      </c>
      <c r="E29" s="163"/>
      <c r="F29" s="150">
        <f t="shared" si="1"/>
      </c>
      <c r="G29" s="163"/>
      <c r="H29" s="150">
        <f t="shared" si="2"/>
      </c>
      <c r="I29" s="163"/>
      <c r="J29" s="150">
        <f t="shared" si="3"/>
      </c>
      <c r="K29" s="163">
        <v>1</v>
      </c>
      <c r="L29" s="150">
        <f t="shared" si="4"/>
        <v>0.013157894736842105</v>
      </c>
      <c r="M29" s="163"/>
      <c r="N29" s="150">
        <f t="shared" si="5"/>
      </c>
      <c r="O29" s="163"/>
      <c r="P29" s="150">
        <f t="shared" si="6"/>
      </c>
      <c r="Q29" s="163"/>
      <c r="R29" s="150">
        <f t="shared" si="7"/>
      </c>
      <c r="S29" s="163">
        <v>1</v>
      </c>
      <c r="T29" s="150">
        <f t="shared" si="8"/>
        <v>0.008064516129032258</v>
      </c>
      <c r="U29" s="163"/>
      <c r="V29" s="150">
        <f t="shared" si="9"/>
      </c>
      <c r="W29" s="163"/>
      <c r="X29" s="150">
        <f t="shared" si="10"/>
      </c>
      <c r="Y29" s="163">
        <v>1</v>
      </c>
      <c r="Z29" s="150">
        <f t="shared" si="11"/>
        <v>0.004149377593360996</v>
      </c>
      <c r="AA29" s="163">
        <v>1</v>
      </c>
      <c r="AB29" s="150">
        <f t="shared" si="12"/>
        <v>0.003105590062111801</v>
      </c>
      <c r="AC29" s="180">
        <f t="shared" si="0"/>
        <v>4</v>
      </c>
      <c r="AD29" s="179">
        <f t="shared" si="14"/>
        <v>0.0013157894736842105</v>
      </c>
    </row>
    <row r="30" spans="1:30" s="10" customFormat="1" ht="13.5" customHeight="1">
      <c r="A30" s="171">
        <v>29</v>
      </c>
      <c r="B30" s="136" t="s">
        <v>67</v>
      </c>
      <c r="C30" s="163">
        <v>5</v>
      </c>
      <c r="D30" s="150">
        <f t="shared" si="13"/>
        <v>0.005149330587023687</v>
      </c>
      <c r="E30" s="163">
        <v>8</v>
      </c>
      <c r="F30" s="150">
        <f t="shared" si="1"/>
        <v>0.0446927374301676</v>
      </c>
      <c r="G30" s="163"/>
      <c r="H30" s="150">
        <f t="shared" si="2"/>
      </c>
      <c r="I30" s="163"/>
      <c r="J30" s="150">
        <f t="shared" si="3"/>
      </c>
      <c r="K30" s="163"/>
      <c r="L30" s="150">
        <f t="shared" si="4"/>
      </c>
      <c r="M30" s="163">
        <v>2</v>
      </c>
      <c r="N30" s="150">
        <f t="shared" si="5"/>
        <v>0.006024096385542169</v>
      </c>
      <c r="O30" s="163"/>
      <c r="P30" s="150">
        <f t="shared" si="6"/>
      </c>
      <c r="Q30" s="163">
        <v>3</v>
      </c>
      <c r="R30" s="150">
        <f t="shared" si="7"/>
        <v>0.025210084033613446</v>
      </c>
      <c r="S30" s="163">
        <v>1</v>
      </c>
      <c r="T30" s="150">
        <f t="shared" si="8"/>
        <v>0.008064516129032258</v>
      </c>
      <c r="U30" s="163"/>
      <c r="V30" s="150">
        <f t="shared" si="9"/>
      </c>
      <c r="W30" s="163">
        <v>2</v>
      </c>
      <c r="X30" s="150">
        <f t="shared" si="10"/>
        <v>0.00975609756097561</v>
      </c>
      <c r="Y30" s="163">
        <v>2</v>
      </c>
      <c r="Z30" s="150">
        <f t="shared" si="11"/>
        <v>0.008298755186721992</v>
      </c>
      <c r="AA30" s="163">
        <v>12</v>
      </c>
      <c r="AB30" s="150">
        <f t="shared" si="12"/>
        <v>0.037267080745341616</v>
      </c>
      <c r="AC30" s="180">
        <f t="shared" si="0"/>
        <v>35</v>
      </c>
      <c r="AD30" s="179">
        <f t="shared" si="14"/>
        <v>0.011513157894736841</v>
      </c>
    </row>
    <row r="31" spans="1:30" s="10" customFormat="1" ht="13.5" customHeight="1">
      <c r="A31" s="171">
        <v>30</v>
      </c>
      <c r="B31" s="139" t="s">
        <v>37</v>
      </c>
      <c r="C31" s="166">
        <v>4</v>
      </c>
      <c r="D31" s="150">
        <f t="shared" si="13"/>
        <v>0.004119464469618949</v>
      </c>
      <c r="E31" s="166"/>
      <c r="F31" s="150">
        <f t="shared" si="1"/>
      </c>
      <c r="G31" s="166"/>
      <c r="H31" s="150">
        <f t="shared" si="2"/>
      </c>
      <c r="I31" s="166"/>
      <c r="J31" s="150">
        <f t="shared" si="3"/>
      </c>
      <c r="K31" s="166">
        <v>1</v>
      </c>
      <c r="L31" s="150">
        <f t="shared" si="4"/>
        <v>0.013157894736842105</v>
      </c>
      <c r="M31" s="166"/>
      <c r="N31" s="150">
        <f t="shared" si="5"/>
      </c>
      <c r="O31" s="166"/>
      <c r="P31" s="150">
        <f t="shared" si="6"/>
      </c>
      <c r="Q31" s="166"/>
      <c r="R31" s="150">
        <f t="shared" si="7"/>
      </c>
      <c r="S31" s="166"/>
      <c r="T31" s="150">
        <f t="shared" si="8"/>
      </c>
      <c r="U31" s="166"/>
      <c r="V31" s="150">
        <f t="shared" si="9"/>
      </c>
      <c r="W31" s="166"/>
      <c r="X31" s="150">
        <f t="shared" si="10"/>
      </c>
      <c r="Y31" s="166"/>
      <c r="Z31" s="150">
        <f t="shared" si="11"/>
      </c>
      <c r="AA31" s="166">
        <v>1</v>
      </c>
      <c r="AB31" s="150">
        <f t="shared" si="12"/>
        <v>0.003105590062111801</v>
      </c>
      <c r="AC31" s="180">
        <f t="shared" si="0"/>
        <v>6</v>
      </c>
      <c r="AD31" s="179">
        <f t="shared" si="14"/>
        <v>0.001973684210526316</v>
      </c>
    </row>
    <row r="32" spans="1:30" ht="13.5" customHeight="1" thickBot="1">
      <c r="A32" s="177">
        <v>31</v>
      </c>
      <c r="B32" s="140" t="s">
        <v>68</v>
      </c>
      <c r="C32" s="167">
        <v>3</v>
      </c>
      <c r="D32" s="150">
        <f t="shared" si="13"/>
        <v>0.003089598352214212</v>
      </c>
      <c r="E32" s="167"/>
      <c r="F32" s="150">
        <f t="shared" si="1"/>
      </c>
      <c r="G32" s="167"/>
      <c r="H32" s="150">
        <f t="shared" si="2"/>
      </c>
      <c r="I32" s="167"/>
      <c r="J32" s="150">
        <f t="shared" si="3"/>
      </c>
      <c r="K32" s="167"/>
      <c r="L32" s="150">
        <f t="shared" si="4"/>
      </c>
      <c r="M32" s="167">
        <v>3</v>
      </c>
      <c r="N32" s="150">
        <f t="shared" si="5"/>
        <v>0.009036144578313253</v>
      </c>
      <c r="O32" s="167"/>
      <c r="P32" s="150">
        <f t="shared" si="6"/>
      </c>
      <c r="Q32" s="167"/>
      <c r="R32" s="150">
        <f t="shared" si="7"/>
      </c>
      <c r="S32" s="167">
        <v>1</v>
      </c>
      <c r="T32" s="150">
        <f t="shared" si="8"/>
        <v>0.008064516129032258</v>
      </c>
      <c r="U32" s="167"/>
      <c r="V32" s="150">
        <f t="shared" si="9"/>
      </c>
      <c r="W32" s="167">
        <v>1</v>
      </c>
      <c r="X32" s="150">
        <f t="shared" si="10"/>
        <v>0.004878048780487805</v>
      </c>
      <c r="Y32" s="167">
        <v>3</v>
      </c>
      <c r="Z32" s="150">
        <f t="shared" si="11"/>
        <v>0.012448132780082987</v>
      </c>
      <c r="AA32" s="167">
        <v>1</v>
      </c>
      <c r="AB32" s="150">
        <f t="shared" si="12"/>
        <v>0.003105590062111801</v>
      </c>
      <c r="AC32" s="192">
        <f t="shared" si="0"/>
        <v>12</v>
      </c>
      <c r="AD32" s="179">
        <f t="shared" si="14"/>
        <v>0.003947368421052632</v>
      </c>
    </row>
    <row r="33" spans="1:30" s="2" customFormat="1" ht="13.5" customHeight="1" thickBot="1">
      <c r="A33" s="237" t="s">
        <v>13</v>
      </c>
      <c r="B33" s="238"/>
      <c r="C33" s="121">
        <f>SUM(C2:C32)</f>
        <v>971</v>
      </c>
      <c r="D33" s="151">
        <f>C33/C$33</f>
        <v>1</v>
      </c>
      <c r="E33" s="121">
        <f>SUM(E2:E32)</f>
        <v>179</v>
      </c>
      <c r="F33" s="152">
        <f>E33/E$33</f>
        <v>1</v>
      </c>
      <c r="G33" s="121">
        <f>SUM(G2:G32)</f>
        <v>71</v>
      </c>
      <c r="H33" s="151">
        <f>G33/G$33</f>
        <v>1</v>
      </c>
      <c r="I33" s="121">
        <f>SUM(I2:I32)</f>
        <v>46</v>
      </c>
      <c r="J33" s="151">
        <f>I33/I$33</f>
        <v>1</v>
      </c>
      <c r="K33" s="121">
        <f>SUM(K2:K32)</f>
        <v>76</v>
      </c>
      <c r="L33" s="152">
        <f>K33/K$33</f>
        <v>1</v>
      </c>
      <c r="M33" s="121">
        <f>SUM(M2:M32)</f>
        <v>332</v>
      </c>
      <c r="N33" s="152">
        <f>M33/M$33</f>
        <v>1</v>
      </c>
      <c r="O33" s="121">
        <f>SUM(O2:O32)</f>
        <v>226</v>
      </c>
      <c r="P33" s="152">
        <f>O33/O$33</f>
        <v>1</v>
      </c>
      <c r="Q33" s="121">
        <f>SUM(Q2:Q32)</f>
        <v>119</v>
      </c>
      <c r="R33" s="152">
        <f>Q33/Q$33</f>
        <v>1</v>
      </c>
      <c r="S33" s="121">
        <f>SUM(S2:S32)</f>
        <v>124</v>
      </c>
      <c r="T33" s="152">
        <f>S33/S$33</f>
        <v>1</v>
      </c>
      <c r="U33" s="121">
        <f>SUM(U2:U32)</f>
        <v>128</v>
      </c>
      <c r="V33" s="152">
        <f>U33/U$33</f>
        <v>1</v>
      </c>
      <c r="W33" s="121">
        <f>SUM(W2:W32)</f>
        <v>205</v>
      </c>
      <c r="X33" s="152">
        <f>W33/W$33</f>
        <v>1</v>
      </c>
      <c r="Y33" s="121">
        <f>SUM(Y2:Y32)</f>
        <v>241</v>
      </c>
      <c r="Z33" s="152">
        <f>Y33/Y$33</f>
        <v>1</v>
      </c>
      <c r="AA33" s="121">
        <f>SUM(AA2:AA32)</f>
        <v>322</v>
      </c>
      <c r="AB33" s="152">
        <f>AA33/AA$33</f>
        <v>1</v>
      </c>
      <c r="AC33" s="193">
        <f>SUM(AA33,Y33,W33,U33,S33,Q33,O33,M33,K33,I33,G33,E33,C33)</f>
        <v>3040</v>
      </c>
      <c r="AD33" s="194">
        <f>AC33/$AC$33</f>
        <v>1</v>
      </c>
    </row>
    <row r="34" ht="13.5" thickBot="1"/>
    <row r="35" spans="2:30" ht="12.75">
      <c r="B35" s="149" t="s">
        <v>69</v>
      </c>
      <c r="C35" s="231">
        <v>1521</v>
      </c>
      <c r="D35" s="232"/>
      <c r="E35" s="231">
        <v>347</v>
      </c>
      <c r="F35" s="232"/>
      <c r="G35" s="231">
        <v>130</v>
      </c>
      <c r="H35" s="232"/>
      <c r="I35" s="231">
        <v>83</v>
      </c>
      <c r="J35" s="232"/>
      <c r="K35" s="231">
        <v>139</v>
      </c>
      <c r="L35" s="232"/>
      <c r="M35" s="231">
        <v>598</v>
      </c>
      <c r="N35" s="232"/>
      <c r="O35" s="231">
        <v>502</v>
      </c>
      <c r="P35" s="232"/>
      <c r="Q35" s="231">
        <v>242</v>
      </c>
      <c r="R35" s="232"/>
      <c r="S35" s="231">
        <v>297</v>
      </c>
      <c r="T35" s="232"/>
      <c r="U35" s="231">
        <v>329</v>
      </c>
      <c r="V35" s="232"/>
      <c r="W35" s="231">
        <v>420</v>
      </c>
      <c r="X35" s="232"/>
      <c r="Y35" s="231">
        <v>494</v>
      </c>
      <c r="Z35" s="232"/>
      <c r="AA35" s="231">
        <v>573</v>
      </c>
      <c r="AB35" s="232"/>
      <c r="AC35" s="225">
        <f>SUM(C35:AB35)</f>
        <v>5675</v>
      </c>
      <c r="AD35" s="226"/>
    </row>
    <row r="36" spans="2:30" ht="12.75">
      <c r="B36" s="124" t="s">
        <v>42</v>
      </c>
      <c r="C36" s="233"/>
      <c r="D36" s="234"/>
      <c r="E36" s="233"/>
      <c r="F36" s="234"/>
      <c r="G36" s="233"/>
      <c r="H36" s="234"/>
      <c r="I36" s="233"/>
      <c r="J36" s="234"/>
      <c r="K36" s="233"/>
      <c r="L36" s="234"/>
      <c r="M36" s="233"/>
      <c r="N36" s="234"/>
      <c r="O36" s="233"/>
      <c r="P36" s="234"/>
      <c r="Q36" s="233"/>
      <c r="R36" s="234"/>
      <c r="S36" s="233"/>
      <c r="T36" s="234"/>
      <c r="U36" s="233"/>
      <c r="V36" s="234"/>
      <c r="W36" s="233"/>
      <c r="X36" s="234"/>
      <c r="Y36" s="233"/>
      <c r="Z36" s="234"/>
      <c r="AA36" s="233"/>
      <c r="AB36" s="234"/>
      <c r="AC36" s="227">
        <f>SUM(C36:AB36)</f>
        <v>0</v>
      </c>
      <c r="AD36" s="228"/>
    </row>
    <row r="37" spans="2:30" ht="13.5" thickBot="1">
      <c r="B37" s="127" t="s">
        <v>70</v>
      </c>
      <c r="C37" s="235">
        <f>SUM(C35:C36)</f>
        <v>1521</v>
      </c>
      <c r="D37" s="236"/>
      <c r="E37" s="235">
        <f>SUM(E35:E36)</f>
        <v>347</v>
      </c>
      <c r="F37" s="236"/>
      <c r="G37" s="235">
        <f>SUM(G35:G36)</f>
        <v>130</v>
      </c>
      <c r="H37" s="236"/>
      <c r="I37" s="235">
        <f>SUM(I35:I36)</f>
        <v>83</v>
      </c>
      <c r="J37" s="236"/>
      <c r="K37" s="235">
        <f>SUM(K35:K36)</f>
        <v>139</v>
      </c>
      <c r="L37" s="236"/>
      <c r="M37" s="235">
        <f>SUM(M35:M36)</f>
        <v>598</v>
      </c>
      <c r="N37" s="236"/>
      <c r="O37" s="235">
        <f>SUM(O35:O36)</f>
        <v>502</v>
      </c>
      <c r="P37" s="236"/>
      <c r="Q37" s="235">
        <f>SUM(Q35:Q36)</f>
        <v>242</v>
      </c>
      <c r="R37" s="236"/>
      <c r="S37" s="235">
        <f>SUM(S35:S36)</f>
        <v>297</v>
      </c>
      <c r="T37" s="236"/>
      <c r="U37" s="235">
        <f>SUM(U35:U36)</f>
        <v>329</v>
      </c>
      <c r="V37" s="236"/>
      <c r="W37" s="235">
        <f>SUM(W35:W36)</f>
        <v>420</v>
      </c>
      <c r="X37" s="236"/>
      <c r="Y37" s="235">
        <f>SUM(Y35:Y36)</f>
        <v>494</v>
      </c>
      <c r="Z37" s="236"/>
      <c r="AA37" s="235">
        <f>SUM(AA35:AA36)</f>
        <v>573</v>
      </c>
      <c r="AB37" s="236"/>
      <c r="AC37" s="229">
        <f>SUM(AC36,AC35)</f>
        <v>5675</v>
      </c>
      <c r="AD37" s="230"/>
    </row>
    <row r="38" spans="2:30" ht="12.75">
      <c r="B38" s="126" t="s">
        <v>38</v>
      </c>
      <c r="C38" s="146">
        <f>C39+C40</f>
        <v>998</v>
      </c>
      <c r="D38" s="147">
        <f>C38/C37</f>
        <v>0.6561472715318869</v>
      </c>
      <c r="E38" s="146">
        <f>E39+E40</f>
        <v>187</v>
      </c>
      <c r="F38" s="147">
        <f>E38/E37</f>
        <v>0.5389048991354467</v>
      </c>
      <c r="G38" s="146">
        <f>G39+G40</f>
        <v>73</v>
      </c>
      <c r="H38" s="147">
        <f>G38/G37</f>
        <v>0.5615384615384615</v>
      </c>
      <c r="I38" s="148">
        <f>I39+I40</f>
        <v>46</v>
      </c>
      <c r="J38" s="145">
        <f>I38/I37</f>
        <v>0.5542168674698795</v>
      </c>
      <c r="K38" s="146">
        <f>K39+K40</f>
        <v>78</v>
      </c>
      <c r="L38" s="147">
        <f>K38/K37</f>
        <v>0.5611510791366906</v>
      </c>
      <c r="M38" s="146">
        <f>M39+M40</f>
        <v>342</v>
      </c>
      <c r="N38" s="147">
        <f>M38/M37</f>
        <v>0.5719063545150501</v>
      </c>
      <c r="O38" s="146">
        <f>O39+O40</f>
        <v>237</v>
      </c>
      <c r="P38" s="147">
        <f>O38/O37</f>
        <v>0.4721115537848606</v>
      </c>
      <c r="Q38" s="148">
        <f>Q39+Q40</f>
        <v>124</v>
      </c>
      <c r="R38" s="145">
        <f>Q38/Q37</f>
        <v>0.512396694214876</v>
      </c>
      <c r="S38" s="146">
        <f>S39+S40</f>
        <v>128</v>
      </c>
      <c r="T38" s="147">
        <f>S38/S37</f>
        <v>0.43097643097643096</v>
      </c>
      <c r="U38" s="146">
        <f>U39+U40</f>
        <v>130</v>
      </c>
      <c r="V38" s="147">
        <f>U38/U37</f>
        <v>0.3951367781155015</v>
      </c>
      <c r="W38" s="148">
        <f>W39+W40</f>
        <v>210</v>
      </c>
      <c r="X38" s="145">
        <f>W38/W37</f>
        <v>0.5</v>
      </c>
      <c r="Y38" s="146">
        <f>Y39+Y40</f>
        <v>245</v>
      </c>
      <c r="Z38" s="147">
        <f>Y38/Y37</f>
        <v>0.4959514170040486</v>
      </c>
      <c r="AA38" s="148">
        <f>AA39+AA40</f>
        <v>329</v>
      </c>
      <c r="AB38" s="145">
        <f>AA38/AA37</f>
        <v>0.5741710296684118</v>
      </c>
      <c r="AC38" s="132">
        <f>C38+E38+G38+I38+K38+M38+O38+Q38+S38+U38+W38+Y38+AA38</f>
        <v>3127</v>
      </c>
      <c r="AD38" s="131">
        <f>AC38/AC37</f>
        <v>0.5510132158590308</v>
      </c>
    </row>
    <row r="39" spans="2:30" ht="12.75">
      <c r="B39" s="128" t="s">
        <v>39</v>
      </c>
      <c r="C39" s="221">
        <f>C33</f>
        <v>971</v>
      </c>
      <c r="D39" s="222"/>
      <c r="E39" s="221">
        <f>E33</f>
        <v>179</v>
      </c>
      <c r="F39" s="222"/>
      <c r="G39" s="221">
        <f>G33</f>
        <v>71</v>
      </c>
      <c r="H39" s="222"/>
      <c r="I39" s="221">
        <f>I33</f>
        <v>46</v>
      </c>
      <c r="J39" s="222"/>
      <c r="K39" s="221">
        <f>K33</f>
        <v>76</v>
      </c>
      <c r="L39" s="222"/>
      <c r="M39" s="221">
        <f>M33</f>
        <v>332</v>
      </c>
      <c r="N39" s="222"/>
      <c r="O39" s="221">
        <f>O33</f>
        <v>226</v>
      </c>
      <c r="P39" s="222"/>
      <c r="Q39" s="221">
        <f>Q33</f>
        <v>119</v>
      </c>
      <c r="R39" s="222"/>
      <c r="S39" s="221">
        <f>S33</f>
        <v>124</v>
      </c>
      <c r="T39" s="222"/>
      <c r="U39" s="221">
        <f>U33</f>
        <v>128</v>
      </c>
      <c r="V39" s="222"/>
      <c r="W39" s="221">
        <f>W33</f>
        <v>205</v>
      </c>
      <c r="X39" s="222"/>
      <c r="Y39" s="221">
        <f>Y33</f>
        <v>241</v>
      </c>
      <c r="Z39" s="222"/>
      <c r="AA39" s="221">
        <f>AA33</f>
        <v>322</v>
      </c>
      <c r="AB39" s="222"/>
      <c r="AC39" s="129">
        <f>SUM(C39:AB39)</f>
        <v>3040</v>
      </c>
      <c r="AD39" s="130">
        <f>(AC38-AC40)/AC38</f>
        <v>0.9721778062040294</v>
      </c>
    </row>
    <row r="40" spans="2:30" ht="13.5" thickBot="1">
      <c r="B40" s="3" t="s">
        <v>40</v>
      </c>
      <c r="C40" s="223">
        <v>27</v>
      </c>
      <c r="D40" s="224"/>
      <c r="E40" s="223">
        <v>8</v>
      </c>
      <c r="F40" s="224"/>
      <c r="G40" s="223">
        <v>2</v>
      </c>
      <c r="H40" s="224"/>
      <c r="I40" s="223">
        <v>0</v>
      </c>
      <c r="J40" s="224"/>
      <c r="K40" s="223">
        <v>2</v>
      </c>
      <c r="L40" s="224"/>
      <c r="M40" s="223">
        <v>10</v>
      </c>
      <c r="N40" s="224"/>
      <c r="O40" s="223">
        <v>11</v>
      </c>
      <c r="P40" s="224"/>
      <c r="Q40" s="223">
        <v>5</v>
      </c>
      <c r="R40" s="224"/>
      <c r="S40" s="223">
        <v>4</v>
      </c>
      <c r="T40" s="224"/>
      <c r="U40" s="223">
        <v>2</v>
      </c>
      <c r="V40" s="224"/>
      <c r="W40" s="223">
        <v>5</v>
      </c>
      <c r="X40" s="224"/>
      <c r="Y40" s="223">
        <v>4</v>
      </c>
      <c r="Z40" s="224"/>
      <c r="AA40" s="223">
        <v>7</v>
      </c>
      <c r="AB40" s="224"/>
      <c r="AC40" s="133">
        <f>C40+E40+G40+I40+K40+M40+O40+Q40+S40+U40+W40+Y40+AA40</f>
        <v>87</v>
      </c>
      <c r="AD40" s="39">
        <f>AC40/AC38</f>
        <v>0.02782219379597058</v>
      </c>
    </row>
    <row r="41" spans="2:31" ht="36.75" customHeight="1" thickBot="1">
      <c r="B41" s="7"/>
      <c r="C41" s="219" t="s">
        <v>0</v>
      </c>
      <c r="D41" s="220"/>
      <c r="E41" s="213" t="s">
        <v>1</v>
      </c>
      <c r="F41" s="214"/>
      <c r="G41" s="213" t="s">
        <v>2</v>
      </c>
      <c r="H41" s="214"/>
      <c r="I41" s="213" t="s">
        <v>3</v>
      </c>
      <c r="J41" s="214"/>
      <c r="K41" s="213" t="s">
        <v>4</v>
      </c>
      <c r="L41" s="214"/>
      <c r="M41" s="213" t="s">
        <v>5</v>
      </c>
      <c r="N41" s="214"/>
      <c r="O41" s="213" t="s">
        <v>6</v>
      </c>
      <c r="P41" s="214"/>
      <c r="Q41" s="213" t="s">
        <v>7</v>
      </c>
      <c r="R41" s="214"/>
      <c r="S41" s="213" t="s">
        <v>8</v>
      </c>
      <c r="T41" s="214"/>
      <c r="U41" s="213" t="s">
        <v>9</v>
      </c>
      <c r="V41" s="214"/>
      <c r="W41" s="213" t="s">
        <v>10</v>
      </c>
      <c r="X41" s="214"/>
      <c r="Y41" s="213" t="s">
        <v>11</v>
      </c>
      <c r="Z41" s="214"/>
      <c r="AA41" s="213" t="s">
        <v>12</v>
      </c>
      <c r="AB41" s="214"/>
      <c r="AC41" s="215" t="s">
        <v>13</v>
      </c>
      <c r="AD41" s="216"/>
      <c r="AE41" s="123"/>
    </row>
  </sheetData>
  <sheetProtection/>
  <mergeCells count="98">
    <mergeCell ref="A33:B33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C35:D35"/>
    <mergeCell ref="C36:D36"/>
    <mergeCell ref="C37:D37"/>
    <mergeCell ref="E35:F35"/>
    <mergeCell ref="E36:F36"/>
    <mergeCell ref="E37:F37"/>
    <mergeCell ref="G35:H35"/>
    <mergeCell ref="G36:H36"/>
    <mergeCell ref="G37:H37"/>
    <mergeCell ref="I35:J35"/>
    <mergeCell ref="I36:J36"/>
    <mergeCell ref="I37:J37"/>
    <mergeCell ref="K35:L35"/>
    <mergeCell ref="K36:L36"/>
    <mergeCell ref="K37:L37"/>
    <mergeCell ref="M35:N35"/>
    <mergeCell ref="M36:N36"/>
    <mergeCell ref="M37:N37"/>
    <mergeCell ref="O35:P35"/>
    <mergeCell ref="O36:P36"/>
    <mergeCell ref="O37:P37"/>
    <mergeCell ref="Q35:R35"/>
    <mergeCell ref="Q36:R36"/>
    <mergeCell ref="Q37:R37"/>
    <mergeCell ref="S35:T35"/>
    <mergeCell ref="S36:T36"/>
    <mergeCell ref="S37:T37"/>
    <mergeCell ref="I39:J39"/>
    <mergeCell ref="Y35:Z35"/>
    <mergeCell ref="Y36:Z36"/>
    <mergeCell ref="Y37:Z37"/>
    <mergeCell ref="AA35:AB35"/>
    <mergeCell ref="AA36:AB36"/>
    <mergeCell ref="AA37:AB37"/>
    <mergeCell ref="U35:V35"/>
    <mergeCell ref="U36:V36"/>
    <mergeCell ref="U37:V37"/>
    <mergeCell ref="C39:D39"/>
    <mergeCell ref="C40:D40"/>
    <mergeCell ref="E40:F40"/>
    <mergeCell ref="E39:F39"/>
    <mergeCell ref="G39:H39"/>
    <mergeCell ref="G40:H40"/>
    <mergeCell ref="M39:N39"/>
    <mergeCell ref="M40:N40"/>
    <mergeCell ref="O39:P39"/>
    <mergeCell ref="O40:P40"/>
    <mergeCell ref="AC35:AD35"/>
    <mergeCell ref="AC36:AD36"/>
    <mergeCell ref="AC37:AD37"/>
    <mergeCell ref="W35:X35"/>
    <mergeCell ref="W36:X36"/>
    <mergeCell ref="W37:X37"/>
    <mergeCell ref="Y39:Z39"/>
    <mergeCell ref="Y40:Z40"/>
    <mergeCell ref="AA39:AB39"/>
    <mergeCell ref="AA40:AB40"/>
    <mergeCell ref="Q39:R39"/>
    <mergeCell ref="Q40:R40"/>
    <mergeCell ref="S39:T39"/>
    <mergeCell ref="S40:T40"/>
    <mergeCell ref="U39:V39"/>
    <mergeCell ref="U40:V40"/>
    <mergeCell ref="E41:F41"/>
    <mergeCell ref="G41:H41"/>
    <mergeCell ref="I41:J41"/>
    <mergeCell ref="K41:L41"/>
    <mergeCell ref="M41:N41"/>
    <mergeCell ref="W39:X39"/>
    <mergeCell ref="W40:X40"/>
    <mergeCell ref="I40:J40"/>
    <mergeCell ref="K39:L39"/>
    <mergeCell ref="K40:L40"/>
    <mergeCell ref="AA41:AB41"/>
    <mergeCell ref="AC41:AD41"/>
    <mergeCell ref="A1:B1"/>
    <mergeCell ref="O41:P41"/>
    <mergeCell ref="Q41:R41"/>
    <mergeCell ref="S41:T41"/>
    <mergeCell ref="U41:V41"/>
    <mergeCell ref="W41:X41"/>
    <mergeCell ref="Y41:Z41"/>
    <mergeCell ref="C41:D41"/>
  </mergeCells>
  <printOptions/>
  <pageMargins left="0.28" right="0.22" top="0.7480314960629921" bottom="0.7480314960629921" header="0.31496062992125984" footer="0.31496062992125984"/>
  <pageSetup fitToHeight="1" fitToWidth="1" horizontalDpi="600" verticalDpi="600" orientation="landscape" scale="61" r:id="rId1"/>
  <ignoredErrors>
    <ignoredError sqref="AC38:AC3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21.140625" style="0" customWidth="1"/>
    <col min="2" max="2" width="6.57421875" style="0" customWidth="1"/>
    <col min="3" max="3" width="7.57421875" style="0" customWidth="1"/>
    <col min="4" max="4" width="6.57421875" style="0" customWidth="1"/>
    <col min="5" max="5" width="7.57421875" style="0" customWidth="1"/>
    <col min="6" max="6" width="6.57421875" style="0" customWidth="1"/>
    <col min="7" max="7" width="7.57421875" style="0" customWidth="1"/>
    <col min="8" max="8" width="6.57421875" style="0" customWidth="1"/>
    <col min="9" max="9" width="7.57421875" style="0" customWidth="1"/>
    <col min="10" max="10" width="6.57421875" style="0" customWidth="1"/>
    <col min="11" max="11" width="7.57421875" style="0" customWidth="1"/>
    <col min="12" max="12" width="6.57421875" style="0" customWidth="1"/>
    <col min="13" max="13" width="7.57421875" style="0" customWidth="1"/>
    <col min="14" max="14" width="6.57421875" style="0" customWidth="1"/>
    <col min="15" max="15" width="7.57421875" style="0" customWidth="1"/>
    <col min="16" max="16" width="6.57421875" style="0" customWidth="1"/>
    <col min="17" max="17" width="7.57421875" style="0" customWidth="1"/>
    <col min="18" max="18" width="6.57421875" style="0" customWidth="1"/>
    <col min="19" max="19" width="7.57421875" style="0" customWidth="1"/>
    <col min="20" max="20" width="6.57421875" style="0" customWidth="1"/>
    <col min="21" max="21" width="7.57421875" style="0" customWidth="1"/>
    <col min="22" max="22" width="6.57421875" style="0" customWidth="1"/>
    <col min="23" max="23" width="7.57421875" style="0" customWidth="1"/>
    <col min="24" max="24" width="6.57421875" style="0" customWidth="1"/>
    <col min="25" max="25" width="7.57421875" style="0" customWidth="1"/>
    <col min="26" max="26" width="6.57421875" style="0" customWidth="1"/>
    <col min="27" max="28" width="7.57421875" style="0" customWidth="1"/>
    <col min="29" max="29" width="10.140625" style="0" customWidth="1"/>
  </cols>
  <sheetData>
    <row r="2" spans="1:29" ht="26.25">
      <c r="A2" s="239" t="s">
        <v>71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</row>
    <row r="3" ht="13.5" thickBot="1"/>
    <row r="4" spans="1:29" ht="13.5" thickBot="1">
      <c r="A4" s="168" t="s">
        <v>70</v>
      </c>
      <c r="B4" s="240">
        <v>1512</v>
      </c>
      <c r="C4" s="241"/>
      <c r="D4" s="240">
        <v>347</v>
      </c>
      <c r="E4" s="241"/>
      <c r="F4" s="240">
        <v>130</v>
      </c>
      <c r="G4" s="241"/>
      <c r="H4" s="240">
        <v>83</v>
      </c>
      <c r="I4" s="241"/>
      <c r="J4" s="240">
        <v>139</v>
      </c>
      <c r="K4" s="241"/>
      <c r="L4" s="240">
        <v>598</v>
      </c>
      <c r="M4" s="241"/>
      <c r="N4" s="240">
        <v>502</v>
      </c>
      <c r="O4" s="241"/>
      <c r="P4" s="240">
        <v>242</v>
      </c>
      <c r="Q4" s="241"/>
      <c r="R4" s="240">
        <v>294</v>
      </c>
      <c r="S4" s="241"/>
      <c r="T4" s="240">
        <v>329</v>
      </c>
      <c r="U4" s="241"/>
      <c r="V4" s="240">
        <v>420</v>
      </c>
      <c r="W4" s="241"/>
      <c r="X4" s="240">
        <v>493</v>
      </c>
      <c r="Y4" s="241"/>
      <c r="Z4" s="240">
        <v>572</v>
      </c>
      <c r="AA4" s="241"/>
      <c r="AB4" s="240">
        <v>5659</v>
      </c>
      <c r="AC4" s="241"/>
    </row>
    <row r="5" spans="1:29" ht="13.5" thickBot="1">
      <c r="A5" s="126" t="s">
        <v>38</v>
      </c>
      <c r="B5" s="146">
        <v>250</v>
      </c>
      <c r="C5" s="147">
        <v>0.16534391534391535</v>
      </c>
      <c r="D5" s="146">
        <v>62</v>
      </c>
      <c r="E5" s="147">
        <v>0.1786743515850144</v>
      </c>
      <c r="F5" s="146">
        <v>26</v>
      </c>
      <c r="G5" s="147">
        <v>0.2</v>
      </c>
      <c r="H5" s="148">
        <v>20</v>
      </c>
      <c r="I5" s="145">
        <v>0.24096385542168675</v>
      </c>
      <c r="J5" s="146">
        <v>20</v>
      </c>
      <c r="K5" s="147">
        <v>0.14388489208633093</v>
      </c>
      <c r="L5" s="146">
        <v>86</v>
      </c>
      <c r="M5" s="147">
        <v>0.14381270903010032</v>
      </c>
      <c r="N5" s="146">
        <v>29</v>
      </c>
      <c r="O5" s="147">
        <v>0.05776892430278884</v>
      </c>
      <c r="P5" s="148">
        <v>25</v>
      </c>
      <c r="Q5" s="145">
        <v>0.10330578512396695</v>
      </c>
      <c r="R5" s="146">
        <v>20</v>
      </c>
      <c r="S5" s="147">
        <v>0.06802721088435375</v>
      </c>
      <c r="T5" s="146">
        <v>18</v>
      </c>
      <c r="U5" s="147">
        <v>0.0547112462006079</v>
      </c>
      <c r="V5" s="148">
        <v>45</v>
      </c>
      <c r="W5" s="145">
        <v>0.10714285714285714</v>
      </c>
      <c r="X5" s="146">
        <v>96</v>
      </c>
      <c r="Y5" s="147">
        <v>0.1947261663286004</v>
      </c>
      <c r="Z5" s="148">
        <v>125</v>
      </c>
      <c r="AA5" s="145">
        <v>0.21853146853146854</v>
      </c>
      <c r="AB5" s="132">
        <v>822</v>
      </c>
      <c r="AC5" s="131">
        <v>0.14525534546739707</v>
      </c>
    </row>
    <row r="6" spans="1:29" ht="36.75" customHeight="1" thickBot="1">
      <c r="A6" s="7"/>
      <c r="B6" s="219" t="s">
        <v>0</v>
      </c>
      <c r="C6" s="220"/>
      <c r="D6" s="213" t="s">
        <v>1</v>
      </c>
      <c r="E6" s="214"/>
      <c r="F6" s="213" t="s">
        <v>2</v>
      </c>
      <c r="G6" s="214"/>
      <c r="H6" s="213" t="s">
        <v>3</v>
      </c>
      <c r="I6" s="214"/>
      <c r="J6" s="213" t="s">
        <v>4</v>
      </c>
      <c r="K6" s="214"/>
      <c r="L6" s="213" t="s">
        <v>5</v>
      </c>
      <c r="M6" s="214"/>
      <c r="N6" s="213" t="s">
        <v>6</v>
      </c>
      <c r="O6" s="214"/>
      <c r="P6" s="213" t="s">
        <v>7</v>
      </c>
      <c r="Q6" s="214"/>
      <c r="R6" s="213" t="s">
        <v>8</v>
      </c>
      <c r="S6" s="214"/>
      <c r="T6" s="213" t="s">
        <v>9</v>
      </c>
      <c r="U6" s="214"/>
      <c r="V6" s="213" t="s">
        <v>10</v>
      </c>
      <c r="W6" s="214"/>
      <c r="X6" s="213" t="s">
        <v>11</v>
      </c>
      <c r="Y6" s="214"/>
      <c r="Z6" s="213" t="s">
        <v>12</v>
      </c>
      <c r="AA6" s="214"/>
      <c r="AB6" s="215" t="s">
        <v>13</v>
      </c>
      <c r="AC6" s="216"/>
    </row>
    <row r="9" spans="1:29" ht="26.25">
      <c r="A9" s="239" t="s">
        <v>72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</row>
    <row r="10" ht="13.5" thickBot="1"/>
    <row r="11" spans="1:29" ht="13.5" thickBot="1">
      <c r="A11" s="168" t="s">
        <v>70</v>
      </c>
      <c r="B11" s="240">
        <v>1512</v>
      </c>
      <c r="C11" s="241"/>
      <c r="D11" s="240">
        <v>347</v>
      </c>
      <c r="E11" s="241"/>
      <c r="F11" s="240">
        <v>130</v>
      </c>
      <c r="G11" s="241"/>
      <c r="H11" s="240">
        <v>83</v>
      </c>
      <c r="I11" s="241"/>
      <c r="J11" s="240">
        <v>139</v>
      </c>
      <c r="K11" s="241"/>
      <c r="L11" s="240">
        <v>598</v>
      </c>
      <c r="M11" s="241"/>
      <c r="N11" s="240">
        <v>502</v>
      </c>
      <c r="O11" s="241"/>
      <c r="P11" s="240">
        <v>242</v>
      </c>
      <c r="Q11" s="241"/>
      <c r="R11" s="240">
        <v>294</v>
      </c>
      <c r="S11" s="241"/>
      <c r="T11" s="240">
        <v>329</v>
      </c>
      <c r="U11" s="241"/>
      <c r="V11" s="240">
        <v>420</v>
      </c>
      <c r="W11" s="241"/>
      <c r="X11" s="240">
        <v>493</v>
      </c>
      <c r="Y11" s="241"/>
      <c r="Z11" s="240">
        <v>572</v>
      </c>
      <c r="AA11" s="241"/>
      <c r="AB11" s="240">
        <v>5659</v>
      </c>
      <c r="AC11" s="241"/>
    </row>
    <row r="12" spans="1:29" ht="13.5" thickBot="1">
      <c r="A12" s="126" t="s">
        <v>38</v>
      </c>
      <c r="B12" s="146">
        <v>740</v>
      </c>
      <c r="C12" s="147">
        <f>B12/B11</f>
        <v>0.4894179894179894</v>
      </c>
      <c r="D12" s="146">
        <v>130</v>
      </c>
      <c r="E12" s="147">
        <f>D12/D11</f>
        <v>0.3746397694524496</v>
      </c>
      <c r="F12" s="146">
        <v>63</v>
      </c>
      <c r="G12" s="147">
        <f>F12/F11</f>
        <v>0.4846153846153846</v>
      </c>
      <c r="H12" s="146">
        <v>34</v>
      </c>
      <c r="I12" s="147">
        <f>H12/H11</f>
        <v>0.40963855421686746</v>
      </c>
      <c r="J12" s="146">
        <v>63</v>
      </c>
      <c r="K12" s="147">
        <f>J12/J11</f>
        <v>0.45323741007194246</v>
      </c>
      <c r="L12" s="146">
        <v>278</v>
      </c>
      <c r="M12" s="147">
        <f>L12/L11</f>
        <v>0.46488294314381273</v>
      </c>
      <c r="N12" s="146">
        <v>180</v>
      </c>
      <c r="O12" s="147">
        <f>N12/N11</f>
        <v>0.35856573705179284</v>
      </c>
      <c r="P12" s="146">
        <v>88</v>
      </c>
      <c r="Q12" s="147">
        <f>P12/P11</f>
        <v>0.36363636363636365</v>
      </c>
      <c r="R12" s="146">
        <v>96</v>
      </c>
      <c r="S12" s="147">
        <f>R12/R11</f>
        <v>0.32653061224489793</v>
      </c>
      <c r="T12" s="146">
        <v>68</v>
      </c>
      <c r="U12" s="147">
        <f>T12/T11</f>
        <v>0.2066869300911854</v>
      </c>
      <c r="V12" s="146">
        <v>120</v>
      </c>
      <c r="W12" s="147">
        <f>V12/V11</f>
        <v>0.2857142857142857</v>
      </c>
      <c r="X12" s="146">
        <v>181</v>
      </c>
      <c r="Y12" s="147">
        <f>X12/X11</f>
        <v>0.3671399594320487</v>
      </c>
      <c r="Z12" s="146">
        <v>265</v>
      </c>
      <c r="AA12" s="147">
        <f>Z12/Z11</f>
        <v>0.4632867132867133</v>
      </c>
      <c r="AB12" s="132">
        <f>Z12+X12+V12+T12+R12+P12+N12+L12+J12+H12+F12+D12+B12</f>
        <v>2306</v>
      </c>
      <c r="AC12" s="131">
        <f>AB12/AB11</f>
        <v>0.4074924898391942</v>
      </c>
    </row>
    <row r="13" spans="1:29" ht="36.75" customHeight="1" thickBot="1">
      <c r="A13" s="7"/>
      <c r="B13" s="219" t="s">
        <v>0</v>
      </c>
      <c r="C13" s="220"/>
      <c r="D13" s="213" t="s">
        <v>1</v>
      </c>
      <c r="E13" s="214"/>
      <c r="F13" s="213" t="s">
        <v>2</v>
      </c>
      <c r="G13" s="214"/>
      <c r="H13" s="213" t="s">
        <v>3</v>
      </c>
      <c r="I13" s="214"/>
      <c r="J13" s="213" t="s">
        <v>4</v>
      </c>
      <c r="K13" s="214"/>
      <c r="L13" s="213" t="s">
        <v>5</v>
      </c>
      <c r="M13" s="214"/>
      <c r="N13" s="213" t="s">
        <v>6</v>
      </c>
      <c r="O13" s="214"/>
      <c r="P13" s="213" t="s">
        <v>7</v>
      </c>
      <c r="Q13" s="214"/>
      <c r="R13" s="213" t="s">
        <v>8</v>
      </c>
      <c r="S13" s="214"/>
      <c r="T13" s="213" t="s">
        <v>9</v>
      </c>
      <c r="U13" s="214"/>
      <c r="V13" s="213" t="s">
        <v>10</v>
      </c>
      <c r="W13" s="214"/>
      <c r="X13" s="213" t="s">
        <v>11</v>
      </c>
      <c r="Y13" s="214"/>
      <c r="Z13" s="213" t="s">
        <v>12</v>
      </c>
      <c r="AA13" s="214"/>
      <c r="AB13" s="215" t="s">
        <v>13</v>
      </c>
      <c r="AC13" s="216"/>
    </row>
    <row r="15" spans="3:27" ht="12.75">
      <c r="C15" s="169"/>
      <c r="E15" s="169"/>
      <c r="G15" s="169"/>
      <c r="I15" s="169"/>
      <c r="K15" s="169"/>
      <c r="M15" s="169"/>
      <c r="O15" s="169"/>
      <c r="Q15" s="169"/>
      <c r="S15" s="169"/>
      <c r="U15" s="169"/>
      <c r="W15" s="169"/>
      <c r="Y15" s="169"/>
      <c r="AA15" s="169"/>
    </row>
  </sheetData>
  <sheetProtection/>
  <mergeCells count="58">
    <mergeCell ref="R6:S6"/>
    <mergeCell ref="T6:U6"/>
    <mergeCell ref="V6:W6"/>
    <mergeCell ref="X6:Y6"/>
    <mergeCell ref="Z6:AA6"/>
    <mergeCell ref="AB6:AC6"/>
    <mergeCell ref="Z4:AA4"/>
    <mergeCell ref="AB4:AC4"/>
    <mergeCell ref="B6:C6"/>
    <mergeCell ref="D6:E6"/>
    <mergeCell ref="F6:G6"/>
    <mergeCell ref="H6:I6"/>
    <mergeCell ref="J6:K6"/>
    <mergeCell ref="L6:M6"/>
    <mergeCell ref="N6:O6"/>
    <mergeCell ref="P6:Q6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  <mergeCell ref="F11:G11"/>
    <mergeCell ref="H11:I11"/>
    <mergeCell ref="J11:K11"/>
    <mergeCell ref="L11:M11"/>
    <mergeCell ref="N11:O11"/>
    <mergeCell ref="P11:Q11"/>
    <mergeCell ref="A2:AC2"/>
    <mergeCell ref="A9:AC9"/>
    <mergeCell ref="R11:S11"/>
    <mergeCell ref="T11:U11"/>
    <mergeCell ref="V11:W11"/>
    <mergeCell ref="X11:Y11"/>
    <mergeCell ref="Z11:AA11"/>
    <mergeCell ref="AB11:AC11"/>
    <mergeCell ref="B11:C11"/>
    <mergeCell ref="D11:E11"/>
    <mergeCell ref="B13:C13"/>
    <mergeCell ref="D13:E13"/>
    <mergeCell ref="F13:G13"/>
    <mergeCell ref="H13:I13"/>
    <mergeCell ref="J13:K13"/>
    <mergeCell ref="L13:M13"/>
    <mergeCell ref="Z13:AA13"/>
    <mergeCell ref="AB13:AC13"/>
    <mergeCell ref="N13:O13"/>
    <mergeCell ref="P13:Q13"/>
    <mergeCell ref="R13:S13"/>
    <mergeCell ref="T13:U13"/>
    <mergeCell ref="V13:W13"/>
    <mergeCell ref="X13:Y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aubx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Kruslin</dc:creator>
  <cp:keywords/>
  <dc:description/>
  <cp:lastModifiedBy>internet</cp:lastModifiedBy>
  <cp:lastPrinted>2011-12-04T19:55:06Z</cp:lastPrinted>
  <dcterms:created xsi:type="dcterms:W3CDTF">2007-12-02T13:54:46Z</dcterms:created>
  <dcterms:modified xsi:type="dcterms:W3CDTF">2011-12-05T07:47:51Z</dcterms:modified>
  <cp:category/>
  <cp:version/>
  <cp:contentType/>
  <cp:contentStatus/>
</cp:coreProperties>
</file>